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lenda\Desktop\Prorektor_Kvalita UTB\SR_Hodnocení_činnosti_AP\"/>
    </mc:Choice>
  </mc:AlternateContent>
  <bookViews>
    <workbookView xWindow="0" yWindow="0" windowWidth="28800" windowHeight="1173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80" i="1" l="1"/>
  <c r="T82" i="1"/>
  <c r="T26" i="1"/>
  <c r="T27" i="1"/>
  <c r="T28" i="1"/>
  <c r="T29" i="1"/>
  <c r="T30" i="1"/>
  <c r="T31" i="1"/>
  <c r="T32" i="1"/>
  <c r="T25" i="1"/>
  <c r="S26" i="1"/>
  <c r="S27" i="1"/>
  <c r="S28" i="1"/>
  <c r="S29" i="1"/>
  <c r="S30" i="1"/>
  <c r="S31" i="1"/>
  <c r="S32" i="1"/>
  <c r="S25" i="1"/>
  <c r="R26" i="1"/>
  <c r="R27" i="1"/>
  <c r="R28" i="1"/>
  <c r="R29" i="1"/>
  <c r="R30" i="1"/>
  <c r="R31" i="1"/>
  <c r="R32" i="1"/>
  <c r="R25" i="1"/>
  <c r="Q26" i="1"/>
  <c r="Q27" i="1"/>
  <c r="Q28" i="1"/>
  <c r="Q29" i="1"/>
  <c r="Q30" i="1"/>
  <c r="Q31" i="1"/>
  <c r="Q32" i="1"/>
  <c r="Q25" i="1"/>
  <c r="S20" i="1" l="1"/>
  <c r="S11" i="1" l="1"/>
  <c r="S12" i="1"/>
  <c r="S13" i="1"/>
  <c r="S14" i="1"/>
  <c r="S15" i="1"/>
  <c r="S16" i="1"/>
  <c r="S17" i="1"/>
  <c r="S18" i="1"/>
  <c r="S19" i="1"/>
  <c r="S10" i="1"/>
  <c r="R11" i="1"/>
  <c r="R12" i="1"/>
  <c r="R13" i="1"/>
  <c r="R14" i="1"/>
  <c r="R15" i="1"/>
  <c r="R16" i="1"/>
  <c r="R17" i="1"/>
  <c r="R18" i="1"/>
  <c r="R19" i="1"/>
  <c r="R10" i="1"/>
  <c r="Q11" i="1"/>
  <c r="Q12" i="1"/>
  <c r="Q13" i="1"/>
  <c r="Q14" i="1"/>
  <c r="Q15" i="1"/>
  <c r="Q16" i="1"/>
  <c r="Q17" i="1"/>
  <c r="Q18" i="1"/>
  <c r="Q19" i="1"/>
  <c r="Q10" i="1"/>
  <c r="T11" i="1"/>
  <c r="T12" i="1"/>
  <c r="T13" i="1"/>
  <c r="T14" i="1"/>
  <c r="T15" i="1"/>
  <c r="T16" i="1"/>
  <c r="T17" i="1"/>
  <c r="T18" i="1"/>
  <c r="T19" i="1"/>
  <c r="T10" i="1"/>
  <c r="S5" i="1" l="1"/>
  <c r="T61" i="1"/>
  <c r="T62" i="1"/>
  <c r="T63" i="1"/>
  <c r="T64" i="1"/>
  <c r="T65" i="1"/>
  <c r="T66" i="1"/>
  <c r="T67" i="1"/>
  <c r="T68" i="1"/>
  <c r="T60" i="1"/>
  <c r="M61" i="1"/>
  <c r="M62" i="1"/>
  <c r="M63" i="1"/>
  <c r="M64" i="1"/>
  <c r="M65" i="1"/>
  <c r="M66" i="1"/>
  <c r="M67" i="1"/>
  <c r="M68" i="1"/>
  <c r="M60" i="1"/>
  <c r="F61" i="1"/>
  <c r="F62" i="1"/>
  <c r="F63" i="1"/>
  <c r="F64" i="1"/>
  <c r="F65" i="1"/>
  <c r="F66" i="1"/>
  <c r="F67" i="1"/>
  <c r="F68" i="1"/>
  <c r="F60" i="1"/>
  <c r="I56" i="1"/>
  <c r="T55" i="1"/>
  <c r="T56" i="1"/>
  <c r="T100" i="1"/>
  <c r="I49" i="1"/>
  <c r="I50" i="1"/>
  <c r="I51" i="1"/>
  <c r="I52" i="1"/>
  <c r="I53" i="1"/>
  <c r="I54" i="1"/>
  <c r="I55" i="1"/>
  <c r="T110" i="1"/>
  <c r="I110" i="1"/>
  <c r="T109" i="1"/>
  <c r="I109" i="1"/>
  <c r="T108" i="1"/>
  <c r="I108" i="1"/>
  <c r="T107" i="1"/>
  <c r="I107" i="1"/>
  <c r="T106" i="1"/>
  <c r="I106" i="1"/>
  <c r="T105" i="1"/>
  <c r="I105" i="1"/>
  <c r="T104" i="1"/>
  <c r="I104" i="1"/>
  <c r="T103" i="1"/>
  <c r="I103" i="1"/>
  <c r="I92" i="1"/>
  <c r="I93" i="1"/>
  <c r="I94" i="1"/>
  <c r="I95" i="1"/>
  <c r="I96" i="1"/>
  <c r="I97" i="1"/>
  <c r="I98" i="1"/>
  <c r="T92" i="1"/>
  <c r="T93" i="1"/>
  <c r="T94" i="1"/>
  <c r="T95" i="1"/>
  <c r="T96" i="1"/>
  <c r="T97" i="1"/>
  <c r="T98" i="1"/>
  <c r="I100" i="1"/>
  <c r="T99" i="1"/>
  <c r="I99" i="1"/>
  <c r="T91" i="1"/>
  <c r="I91" i="1"/>
  <c r="T90" i="1"/>
  <c r="I90" i="1"/>
  <c r="T89" i="1"/>
  <c r="I89" i="1"/>
  <c r="T88" i="1"/>
  <c r="I88" i="1"/>
  <c r="T87" i="1"/>
  <c r="I87" i="1"/>
  <c r="T86" i="1"/>
  <c r="I86" i="1"/>
  <c r="T85" i="1"/>
  <c r="I85" i="1"/>
  <c r="T78" i="1"/>
  <c r="T79" i="1"/>
  <c r="I79" i="1"/>
  <c r="I78" i="1"/>
  <c r="T77" i="1"/>
  <c r="I77" i="1"/>
  <c r="T76" i="1"/>
  <c r="I76" i="1"/>
  <c r="T75" i="1"/>
  <c r="I75" i="1"/>
  <c r="T74" i="1"/>
  <c r="I74" i="1"/>
  <c r="T73" i="1"/>
  <c r="I73" i="1"/>
  <c r="T72" i="1"/>
  <c r="I72" i="1"/>
  <c r="T71" i="1"/>
  <c r="I71" i="1"/>
  <c r="T54" i="1"/>
  <c r="T53" i="1"/>
  <c r="T52" i="1"/>
  <c r="T51" i="1"/>
  <c r="T50" i="1"/>
  <c r="T49" i="1"/>
  <c r="T48" i="1"/>
  <c r="I48" i="1"/>
  <c r="S101" i="1" l="1"/>
  <c r="T101" i="1" s="1"/>
  <c r="S45" i="1"/>
  <c r="S69" i="1"/>
  <c r="S83" i="1"/>
  <c r="T83" i="1" s="1"/>
  <c r="S57" i="1"/>
  <c r="S44" i="1" l="1"/>
  <c r="T44" i="1" s="1"/>
  <c r="B112" i="1"/>
  <c r="T42" i="1"/>
  <c r="I42" i="1"/>
  <c r="T41" i="1"/>
  <c r="I41" i="1"/>
  <c r="T40" i="1"/>
  <c r="I40" i="1"/>
  <c r="T39" i="1"/>
  <c r="I39" i="1"/>
  <c r="T38" i="1"/>
  <c r="I38" i="1"/>
  <c r="T37" i="1"/>
  <c r="I37" i="1"/>
  <c r="T36" i="1"/>
  <c r="I36" i="1"/>
  <c r="S33" i="1" l="1"/>
  <c r="S4" i="1" l="1"/>
  <c r="S3" i="1" l="1"/>
  <c r="S2" i="1" s="1"/>
  <c r="T4" i="1"/>
</calcChain>
</file>

<file path=xl/sharedStrings.xml><?xml version="1.0" encoding="utf-8"?>
<sst xmlns="http://schemas.openxmlformats.org/spreadsheetml/2006/main" count="735" uniqueCount="211">
  <si>
    <t>Naplnění pracovní kapacity:</t>
  </si>
  <si>
    <t>Úvazek (PB):</t>
  </si>
  <si>
    <t xml:space="preserve"> A.  PEDAGOGICKÁ ČINNOST</t>
  </si>
  <si>
    <t>PB:</t>
  </si>
  <si>
    <t xml:space="preserve"> A.1  PEDAGOGICKÁ ČINNOST: PŘÍMÁ VÝUKA</t>
  </si>
  <si>
    <t>Předmět</t>
  </si>
  <si>
    <t>Týdny</t>
  </si>
  <si>
    <t>Rozvrhové hodiny týdně</t>
  </si>
  <si>
    <t>Skupiny</t>
  </si>
  <si>
    <t>Kód předmětu</t>
  </si>
  <si>
    <t>Druh</t>
  </si>
  <si>
    <t>ZS</t>
  </si>
  <si>
    <t>LS</t>
  </si>
  <si>
    <t>př.</t>
  </si>
  <si>
    <t>cv.</t>
  </si>
  <si>
    <t>se.</t>
  </si>
  <si>
    <t>r</t>
  </si>
  <si>
    <t>r.</t>
  </si>
  <si>
    <t xml:space="preserve"> A.2  PEDAGOGICKÁ ČINNOST: ZKOUŠENÍ </t>
  </si>
  <si>
    <t>Počet stud</t>
  </si>
  <si>
    <t>zk</t>
  </si>
  <si>
    <t>kl</t>
  </si>
  <si>
    <t>dz</t>
  </si>
  <si>
    <t xml:space="preserve"> A.3  PEDAGOGICKÁ ČINNOST: OSTATNÍ</t>
  </si>
  <si>
    <t>Činnost</t>
  </si>
  <si>
    <t>n</t>
  </si>
  <si>
    <t>K</t>
  </si>
  <si>
    <t>Člen komise pro SZZ (počet bakalářů)</t>
  </si>
  <si>
    <t>Člen zkušební komise SDZ</t>
  </si>
  <si>
    <t>Člen komise pro SZZ (počet diplomantů)</t>
  </si>
  <si>
    <t>Člen komise pro obhajoby SDZ</t>
  </si>
  <si>
    <t>Příprava testu k přij. zkoušce (poč.variant)</t>
  </si>
  <si>
    <t>Školitel dokt.v cizím jazyce (1.rok)</t>
  </si>
  <si>
    <t>Oprava testů k přij. zkoušce (počet stud.)</t>
  </si>
  <si>
    <t>Školitel dokt.v cizím jaz. v (2. až 4.rok)</t>
  </si>
  <si>
    <t>Školitel doktoranda v 1. roce</t>
  </si>
  <si>
    <t>Vedení BP</t>
  </si>
  <si>
    <t>Školitel doktoranda v 2. až 4. roce</t>
  </si>
  <si>
    <t>Přípr. dokt. v KF pro zk. z ciz. jazyka</t>
  </si>
  <si>
    <t>Typ</t>
  </si>
  <si>
    <t>Jimp Q3</t>
  </si>
  <si>
    <t>Jsc Q3</t>
  </si>
  <si>
    <t xml:space="preserve"> B.3 TVŮRČÍ ČINNOST: Další aktivity a kvalitativní ukazatele</t>
  </si>
  <si>
    <t xml:space="preserve"> B.X TVŮRČÍ ČINNOST: PB nad rámec</t>
  </si>
  <si>
    <t xml:space="preserve"> C. ADMINISTRATIVNÍ ČINNOST </t>
  </si>
  <si>
    <t>Garant studijního programu na UTB</t>
  </si>
  <si>
    <t>Tajemník komise pro SZZ na UTB ve Zlíně</t>
  </si>
  <si>
    <t xml:space="preserve"> D. DALŠÍ ČINNOST (TŘETÍ ROLE) </t>
  </si>
  <si>
    <t>Datum vytištění:</t>
  </si>
  <si>
    <t>Jimp Q2</t>
  </si>
  <si>
    <t>Jimp Q4</t>
  </si>
  <si>
    <t>Jsc Q1</t>
  </si>
  <si>
    <t>Jsc Q2</t>
  </si>
  <si>
    <t>Jsc Q4</t>
  </si>
  <si>
    <t>Pm</t>
  </si>
  <si>
    <t>Pn</t>
  </si>
  <si>
    <t>Proděkan</t>
  </si>
  <si>
    <t>Prorektor</t>
  </si>
  <si>
    <t>Ředitel/ ústavu/centra/ vedoucí ateliéru (do 10 zaměstnanců)</t>
  </si>
  <si>
    <t>Ředitel/ ústavu/centra/ vedoucí ateliéru (nad 20 zaměstnanců)</t>
  </si>
  <si>
    <t>Zástupce ředitele/ ústavu/centra/ vedoucího ateliéru (do 10 zaměstnanců)</t>
  </si>
  <si>
    <t>Zástupce ředitele/ ústavu/centra/ vedoucího ateliéru (11 – 20 zaměstnanců)</t>
  </si>
  <si>
    <t>Zástupce ředitele/ ústavu/centra/ vedoucího ateliéru (nad 20 zaměstnanců)</t>
  </si>
  <si>
    <t xml:space="preserve">Tajemník ústavu/centra/ateliéru (do 10 zaměstnanců)                                   </t>
  </si>
  <si>
    <t>Tajemník ústavu/centra/ateliéru (11 – 20 zaměstnanců)</t>
  </si>
  <si>
    <t xml:space="preserve">Tajemník ústavu/centra/ateliéru (nad 20 zaměstnanců)                                          </t>
  </si>
  <si>
    <t>Předseda AS UTB</t>
  </si>
  <si>
    <t>Předseda AS fakulty</t>
  </si>
  <si>
    <t>Předseda ekonomické/legislativní komise AS UTB</t>
  </si>
  <si>
    <t>Předseda ekonomické/legislativní komise AS fakulty</t>
  </si>
  <si>
    <t>Člen AS UTB</t>
  </si>
  <si>
    <t>Člen AS fakulty</t>
  </si>
  <si>
    <t>Předseda oborové rady a rady studijních programů na UTB</t>
  </si>
  <si>
    <t>Člen oborové rady a rady studijních programů na UTB</t>
  </si>
  <si>
    <t>Člen rady U3V, rady pro CŽV a dalších poradních orgánů rektora UTB</t>
  </si>
  <si>
    <t>Člen vědecké rady UTB  a vědecké rady fakulty a součásti UTB</t>
  </si>
  <si>
    <t>Člen Rady pro vnitřní hodnocení UTB</t>
  </si>
  <si>
    <t>Garant výuky předmětu vyučovaného v celouniverzitním rozsahu</t>
  </si>
  <si>
    <t xml:space="preserve">Koordinátor mobilit ústavu (vyjíždějící i přijíždějící)                   </t>
  </si>
  <si>
    <t xml:space="preserve">Člen hodnotící komise v interních soutěžích UTB                                             </t>
  </si>
  <si>
    <t xml:space="preserve">Příprava akreditačních materiálů SP. Body se dělí mezi osoby zapojené do přípravy žádosti. </t>
  </si>
  <si>
    <t xml:space="preserve">Děkan/ředitel vysokoškolského ústavu/ředitel výzkumného centra vzniklého v rámci OP VaVpI </t>
  </si>
  <si>
    <t>Ředitel/ ústavu/centra/ vedoucí ateliéru (11 - 20 zaměstnanců)</t>
  </si>
  <si>
    <t>Vedoucí učitel studijní skupiny</t>
  </si>
  <si>
    <t>Vedoucí učitel studijní ročníku</t>
  </si>
  <si>
    <t>Členství v orgánech reprezentace VŠ dle 92 zákona č. 111/1998</t>
  </si>
  <si>
    <t>Přednášky pro posluchače U3V</t>
  </si>
  <si>
    <t>Přednášky pro posluchače CŽV</t>
  </si>
  <si>
    <t>Akce pro MŠ, ZŠ, SŠ</t>
  </si>
  <si>
    <t>Akce typu „Junior univerzita“</t>
  </si>
  <si>
    <t>Další odborné přednášky/kurzy/workshopy pro veřejnost</t>
  </si>
  <si>
    <t>Dobrovolnická a charitativní činnost (za akci celkem)</t>
  </si>
  <si>
    <t>Ostatní spolupráce s praxí (za akci celkem)</t>
  </si>
  <si>
    <t>Členství ve vědeckých radách ostatních VŠ, včetně vědeckých rad fakult</t>
  </si>
  <si>
    <t>Členství v oborových radách mimo UTB</t>
  </si>
  <si>
    <t>Členství v národních a regionálních odborných sdruženích</t>
  </si>
  <si>
    <t>Členství v odborných společnostech, orgánech externích organizací</t>
  </si>
  <si>
    <t>Organizace a uspořádání kongresu, symposia, konference workshopu, výstavy ve spolupráci s externími subjekty (za akci celkem)</t>
  </si>
  <si>
    <t>Organizace olympiád a letních škol (za akci celkem)</t>
  </si>
  <si>
    <t>Propagační akce (za akci celkem)</t>
  </si>
  <si>
    <t>S1</t>
  </si>
  <si>
    <t>S2</t>
  </si>
  <si>
    <t>S3</t>
  </si>
  <si>
    <t>S4</t>
  </si>
  <si>
    <t>S5</t>
  </si>
  <si>
    <t>Fuzit</t>
  </si>
  <si>
    <t>Ostatní</t>
  </si>
  <si>
    <t>Označení</t>
  </si>
  <si>
    <t>ALY</t>
  </si>
  <si>
    <t>ALZ</t>
  </si>
  <si>
    <t>BKX</t>
  </si>
  <si>
    <t>AMY</t>
  </si>
  <si>
    <t>AMZ</t>
  </si>
  <si>
    <t>BKY</t>
  </si>
  <si>
    <t>BLX</t>
  </si>
  <si>
    <t>BMX</t>
  </si>
  <si>
    <t>BLY</t>
  </si>
  <si>
    <t>BLZ</t>
  </si>
  <si>
    <t>BMY</t>
  </si>
  <si>
    <t>BMZ</t>
  </si>
  <si>
    <t>CKX</t>
  </si>
  <si>
    <t>CLX</t>
  </si>
  <si>
    <t>CKY</t>
  </si>
  <si>
    <t>CKZ</t>
  </si>
  <si>
    <t>CMX</t>
  </si>
  <si>
    <t>CLY</t>
  </si>
  <si>
    <t>CLZ</t>
  </si>
  <si>
    <t>CMY</t>
  </si>
  <si>
    <t>CMZ</t>
  </si>
  <si>
    <t>Podání - národní - hlavní uchazeč</t>
  </si>
  <si>
    <t>Podání - národní - vedlejší uchazeč</t>
  </si>
  <si>
    <t>Získání - národní - hlavní uchazeč</t>
  </si>
  <si>
    <t>Získání - národní - vedlejší uchazeč</t>
  </si>
  <si>
    <t>Podání - mezinárodní - hlavní uchazeč</t>
  </si>
  <si>
    <t>Podání - mezinárodní - vedlejší uchazeč</t>
  </si>
  <si>
    <t>Získání - mezinárodní - hlavní uchazeč</t>
  </si>
  <si>
    <t>Získání - mezinárodní - vedlejší uchazeč</t>
  </si>
  <si>
    <t>Řešení - mezinárodní - 0 až 100 tis. Kč</t>
  </si>
  <si>
    <t>Řešení - mezinárodní - 101 až 500 tis. Kč</t>
  </si>
  <si>
    <t>Řešení - mezinárodní - 501 až 1000 tis. Kč</t>
  </si>
  <si>
    <t>Řešení - národní - 0 až 100 tis. Kč</t>
  </si>
  <si>
    <t>Řešení - národní - 101 až 500 tis. Kč</t>
  </si>
  <si>
    <t>Řešení - národní - 501 až 1000 tis. Kč</t>
  </si>
  <si>
    <t>Řešení - národní - nad 1000 tis. Kč</t>
  </si>
  <si>
    <t>Řešení - mezinárodní - 1001 až 2000 tis. Kč</t>
  </si>
  <si>
    <t>Řešení - mezinárodní - nad 2000 tis. Kč</t>
  </si>
  <si>
    <t>Fuzit (nepublikační výstup)</t>
  </si>
  <si>
    <t>Ostatní (nepublikační výstup)</t>
  </si>
  <si>
    <t>př. pro dokt. v ČJ, v cizím J:</t>
  </si>
  <si>
    <t>Mezinárodní patent (nepublikační výstup) (+200 PB nad rámec*)</t>
  </si>
  <si>
    <t>Národní patent (nepublikační výstup) (+200 PB nad rámec*)</t>
  </si>
  <si>
    <t>S2 (+200 PB nad rámec*)</t>
  </si>
  <si>
    <t>S1 (+200 PB nad rámec*)</t>
  </si>
  <si>
    <t>Jimp Q1 (+200 PB nad rámec)</t>
  </si>
  <si>
    <t>AKX (+200 PB nad rámec*)</t>
  </si>
  <si>
    <t>AKY (+200 PB nad rámec*)</t>
  </si>
  <si>
    <t>AKZ (+200 PB nad rámec*)</t>
  </si>
  <si>
    <t>ALX (+200 PB nad rámec*)</t>
  </si>
  <si>
    <t>AMX (+200 PB nad rámec*)</t>
  </si>
  <si>
    <t>Jiné (dle vnitřních směrnic fakulty, max. 100 PB/rok)</t>
  </si>
  <si>
    <t>Jsc Q4 (pouze v letech 2019, 2020 a 2021)</t>
  </si>
  <si>
    <t>Jimp Q4 (pouze v letech 2019, 2020 a 2021)</t>
  </si>
  <si>
    <t>Pracovní body celkem</t>
  </si>
  <si>
    <t>PB</t>
  </si>
  <si>
    <t>Verze: 27.03.2019</t>
  </si>
  <si>
    <t>BKZ</t>
  </si>
  <si>
    <t>Vedoucí učitel studijního ročníku</t>
  </si>
  <si>
    <t>Vedení DP</t>
  </si>
  <si>
    <t>zap</t>
  </si>
  <si>
    <t>Akademický rok:</t>
  </si>
  <si>
    <t>Jméno:</t>
  </si>
  <si>
    <t>Úvazek:</t>
  </si>
  <si>
    <t>Výjimka v posledních 3 letech:</t>
  </si>
  <si>
    <t>ne</t>
  </si>
  <si>
    <t>Nástup:</t>
  </si>
  <si>
    <t>2018/2019</t>
  </si>
  <si>
    <t>Pozice:</t>
  </si>
  <si>
    <t>př, cv, se v cizím J:</t>
  </si>
  <si>
    <t>př., cv., se, r.</t>
  </si>
  <si>
    <t>kl, zap, zk, dz</t>
  </si>
  <si>
    <t xml:space="preserve">Nejsou-li dosud známy skutečné počty, uveďte kvalifikovaný odhad na základě předchozího roku. </t>
  </si>
  <si>
    <t>B. TVŮRČÍ ČINNOST</t>
  </si>
  <si>
    <t>Ředitel ústavu/centra/vedoucí ateliéru (do 10 zaměstnanců)</t>
  </si>
  <si>
    <t>Ředitel ústavu/centra/vedoucí ateliéru (11 - 20 zaměstnanců)</t>
  </si>
  <si>
    <t>Ředitel ústavu/centra/vedoucí ateliéru (nad 20 zaměstnanců)</t>
  </si>
  <si>
    <t>Zástupce ředitele/ústavu/centra/vedoucího ateliéru (do 10 zaměstnanců)</t>
  </si>
  <si>
    <t>Zástupce ředitele/ústavu/centra/vedoucího ateliéru (11 – 20 zaměstnanců)</t>
  </si>
  <si>
    <t>Zástupce ředitele/ústavu/centra/vedoucího ateliéru (nad 20 zaměstnanců)</t>
  </si>
  <si>
    <t>Podíl na přípravě akreditačních materiálů SP (počet akreditačních spisů)</t>
  </si>
  <si>
    <t>Tajemník komise pro SZZ na UTB ve Zlíně (počet dnů)</t>
  </si>
  <si>
    <t>Citace - mezinárodní (počet publikací)</t>
  </si>
  <si>
    <t>Člen komise pro přijímací zkoušky (počet dnů)</t>
  </si>
  <si>
    <t>Přednášky pro posluchače U3V (počet RH)</t>
  </si>
  <si>
    <t>Přednášky pro posluchače CŽV (počet RH)</t>
  </si>
  <si>
    <t>Akce pro MŠ, ZŠ, SŠ (počet RH)</t>
  </si>
  <si>
    <t>Akce typu „Junior univerzita“ (počet dnů)</t>
  </si>
  <si>
    <t>Další odborné přednášky/kurzy/workshopy pro veřejnost (počet RH)</t>
  </si>
  <si>
    <t>Dobrovolnická a charitativní činnost (počet akcí, za akci celkem až 30PB)</t>
  </si>
  <si>
    <t>Ostatní spolupráce s praxí (počet akcí, za akci celkem až 30PB)</t>
  </si>
  <si>
    <t>Organizace olympiád a letních škol (počet akcí)</t>
  </si>
  <si>
    <t>Propagační akce (počet akcí)</t>
  </si>
  <si>
    <t>Organizace a uspořádání kongresu, symposia, konference workshopu, výstavy ve spolupráci s externími subjekty (počet akcí)</t>
  </si>
  <si>
    <t>Počet pracovních bodů nad rámec</t>
  </si>
  <si>
    <t>Celkem PB (A+B+C+D):</t>
  </si>
  <si>
    <t>Vyplňte druh předmětu:  (prázdné),  c=v cizím jazyce,  d=doktorský,  dc=doktorský v cizím jazyce, r=atelier.</t>
  </si>
  <si>
    <t>Vysvetlivky: kl=klas.zápočet, zap=zápočet, zk=zkouška, dz=dílčí zkouška v doktorském studiu.</t>
  </si>
  <si>
    <t>Do části B.1 prosím uvádějte všechny výsledky za poslední 3 roky.</t>
  </si>
  <si>
    <t>Do části B.2 prosím uvádějte všechny výsledky za poslední 3 roky.</t>
  </si>
  <si>
    <t xml:space="preserve"> B.1  TVŮRČÍ ČINNOST: Výsledky tvůrčích činností</t>
  </si>
  <si>
    <t xml:space="preserve"> B.2 TVŮRČÍ ČINNOST: Výsledky umělecké činnosti</t>
  </si>
  <si>
    <t>Kvalita výuky (dle vnitřních směrnic fakulty, max. 200 PB/rok)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</si>
</sst>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05]d\.\ mmmm\ yyyy;@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B050"/>
      <name val="Arial"/>
      <family val="2"/>
      <charset val="238"/>
    </font>
    <font>
      <sz val="10"/>
      <color indexed="36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9" fontId="9" fillId="0" borderId="0" applyFont="0" applyFill="0" applyBorder="0" applyAlignment="0" applyProtection="0"/>
  </cellStyleXfs>
  <cellXfs count="232">
    <xf numFmtId="0" fontId="0" fillId="0" borderId="0" xfId="0"/>
    <xf numFmtId="0" fontId="1" fillId="0" borderId="0" xfId="1" applyAlignment="1">
      <alignment horizontal="center"/>
    </xf>
    <xf numFmtId="0" fontId="1" fillId="0" borderId="0" xfId="1"/>
    <xf numFmtId="0" fontId="1" fillId="0" borderId="0" xfId="1" applyFill="1" applyAlignment="1">
      <alignment vertical="center"/>
    </xf>
    <xf numFmtId="0" fontId="1" fillId="0" borderId="0" xfId="1" applyFill="1" applyBorder="1"/>
    <xf numFmtId="0" fontId="6" fillId="0" borderId="0" xfId="1" applyFont="1" applyFill="1" applyBorder="1" applyAlignment="1">
      <alignment vertical="center"/>
    </xf>
    <xf numFmtId="0" fontId="3" fillId="0" borderId="3" xfId="1" applyFont="1" applyFill="1" applyBorder="1" applyAlignment="1" applyProtection="1">
      <alignment horizontal="center" vertical="center"/>
      <protection locked="0"/>
    </xf>
    <xf numFmtId="1" fontId="3" fillId="0" borderId="3" xfId="1" applyNumberFormat="1" applyFont="1" applyFill="1" applyBorder="1" applyAlignment="1" applyProtection="1">
      <alignment horizontal="center" vertical="center"/>
      <protection locked="0"/>
    </xf>
    <xf numFmtId="49" fontId="3" fillId="0" borderId="14" xfId="1" applyNumberFormat="1" applyFont="1" applyFill="1" applyBorder="1" applyAlignment="1" applyProtection="1">
      <alignment horizontal="center" vertical="center"/>
      <protection locked="0"/>
    </xf>
    <xf numFmtId="0" fontId="3" fillId="0" borderId="13" xfId="1" applyFont="1" applyFill="1" applyBorder="1" applyAlignment="1" applyProtection="1">
      <alignment horizontal="center" vertical="center"/>
      <protection locked="0"/>
    </xf>
    <xf numFmtId="0" fontId="3" fillId="0" borderId="14" xfId="1" applyFont="1" applyFill="1" applyBorder="1" applyAlignment="1" applyProtection="1">
      <alignment horizontal="center" vertical="center"/>
      <protection locked="0"/>
    </xf>
    <xf numFmtId="0" fontId="1" fillId="0" borderId="0" xfId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left" vertical="center"/>
    </xf>
    <xf numFmtId="0" fontId="1" fillId="0" borderId="0" xfId="1" applyFont="1" applyFill="1" applyBorder="1" applyAlignment="1" applyProtection="1">
      <alignment horizontal="center" vertical="center"/>
    </xf>
    <xf numFmtId="164" fontId="1" fillId="0" borderId="0" xfId="1" applyNumberFormat="1" applyFill="1" applyBorder="1" applyAlignment="1" applyProtection="1">
      <alignment horizontal="center" vertical="center"/>
    </xf>
    <xf numFmtId="0" fontId="1" fillId="0" borderId="0" xfId="1" applyFill="1" applyBorder="1" applyAlignment="1">
      <alignment vertical="center"/>
    </xf>
    <xf numFmtId="0" fontId="3" fillId="7" borderId="3" xfId="1" applyFont="1" applyFill="1" applyBorder="1" applyAlignment="1" applyProtection="1">
      <alignment horizontal="center" vertical="center"/>
    </xf>
    <xf numFmtId="0" fontId="3" fillId="7" borderId="30" xfId="1" applyFont="1" applyFill="1" applyBorder="1" applyAlignment="1" applyProtection="1">
      <alignment horizontal="center" vertical="center"/>
    </xf>
    <xf numFmtId="1" fontId="3" fillId="7" borderId="30" xfId="1" applyNumberFormat="1" applyFont="1" applyFill="1" applyBorder="1" applyAlignment="1" applyProtection="1">
      <alignment horizontal="center" vertical="center"/>
    </xf>
    <xf numFmtId="0" fontId="4" fillId="7" borderId="4" xfId="2" applyFont="1" applyFill="1" applyBorder="1" applyAlignment="1" applyProtection="1">
      <alignment vertical="center"/>
    </xf>
    <xf numFmtId="0" fontId="4" fillId="7" borderId="3" xfId="2" applyFont="1" applyFill="1" applyBorder="1" applyAlignment="1" applyProtection="1">
      <alignment vertical="center"/>
    </xf>
    <xf numFmtId="0" fontId="4" fillId="7" borderId="2" xfId="1" applyFont="1" applyFill="1" applyBorder="1" applyAlignment="1" applyProtection="1">
      <alignment vertical="center"/>
    </xf>
    <xf numFmtId="0" fontId="4" fillId="7" borderId="13" xfId="1" applyFont="1" applyFill="1" applyBorder="1" applyAlignment="1" applyProtection="1">
      <alignment vertical="center"/>
    </xf>
    <xf numFmtId="0" fontId="4" fillId="7" borderId="14" xfId="1" applyFont="1" applyFill="1" applyBorder="1" applyAlignment="1" applyProtection="1">
      <alignment horizontal="center" vertical="center"/>
    </xf>
    <xf numFmtId="0" fontId="4" fillId="7" borderId="13" xfId="1" applyFont="1" applyFill="1" applyBorder="1" applyAlignment="1" applyProtection="1">
      <alignment horizontal="center" vertical="center"/>
    </xf>
    <xf numFmtId="0" fontId="4" fillId="7" borderId="3" xfId="1" applyFont="1" applyFill="1" applyBorder="1" applyAlignment="1" applyProtection="1">
      <alignment horizontal="center" vertical="center"/>
    </xf>
    <xf numFmtId="0" fontId="4" fillId="7" borderId="4" xfId="1" applyFont="1" applyFill="1" applyBorder="1" applyAlignment="1" applyProtection="1">
      <alignment horizontal="center" vertical="center"/>
    </xf>
    <xf numFmtId="0" fontId="4" fillId="7" borderId="2" xfId="1" applyFont="1" applyFill="1" applyBorder="1" applyAlignment="1" applyProtection="1">
      <alignment horizontal="center" vertical="center"/>
    </xf>
    <xf numFmtId="0" fontId="3" fillId="7" borderId="2" xfId="1" applyFont="1" applyFill="1" applyBorder="1" applyAlignment="1" applyProtection="1">
      <alignment horizontal="center" vertical="center"/>
    </xf>
    <xf numFmtId="0" fontId="3" fillId="8" borderId="13" xfId="1" applyFont="1" applyFill="1" applyBorder="1" applyAlignment="1" applyProtection="1">
      <alignment horizontal="center" vertical="center"/>
    </xf>
    <xf numFmtId="0" fontId="3" fillId="8" borderId="3" xfId="1" applyFont="1" applyFill="1" applyBorder="1" applyAlignment="1" applyProtection="1">
      <alignment horizontal="center" vertical="center"/>
    </xf>
    <xf numFmtId="0" fontId="3" fillId="8" borderId="14" xfId="1" applyFont="1" applyFill="1" applyBorder="1" applyAlignment="1" applyProtection="1">
      <alignment horizontal="center" vertical="center"/>
    </xf>
    <xf numFmtId="0" fontId="4" fillId="7" borderId="7" xfId="2" applyFont="1" applyFill="1" applyBorder="1" applyAlignment="1" applyProtection="1">
      <alignment vertical="center"/>
    </xf>
    <xf numFmtId="0" fontId="4" fillId="7" borderId="10" xfId="2" applyFont="1" applyFill="1" applyBorder="1" applyAlignment="1" applyProtection="1">
      <alignment vertical="center"/>
    </xf>
    <xf numFmtId="0" fontId="4" fillId="7" borderId="5" xfId="1" applyFont="1" applyFill="1" applyBorder="1" applyAlignment="1" applyProtection="1">
      <alignment vertical="center"/>
    </xf>
    <xf numFmtId="0" fontId="3" fillId="7" borderId="32" xfId="1" applyFont="1" applyFill="1" applyBorder="1" applyAlignment="1" applyProtection="1">
      <alignment horizontal="center" vertical="center"/>
    </xf>
    <xf numFmtId="0" fontId="3" fillId="7" borderId="33" xfId="1" applyFont="1" applyFill="1" applyBorder="1" applyAlignment="1" applyProtection="1">
      <alignment vertical="center"/>
    </xf>
    <xf numFmtId="1" fontId="3" fillId="7" borderId="35" xfId="1" applyNumberFormat="1" applyFont="1" applyFill="1" applyBorder="1" applyAlignment="1" applyProtection="1">
      <alignment horizontal="center" vertical="center"/>
    </xf>
    <xf numFmtId="49" fontId="3" fillId="0" borderId="37" xfId="1" applyNumberFormat="1" applyFont="1" applyFill="1" applyBorder="1" applyAlignment="1" applyProtection="1">
      <alignment horizontal="center" vertical="center"/>
      <protection locked="0"/>
    </xf>
    <xf numFmtId="0" fontId="3" fillId="0" borderId="36" xfId="1" applyFont="1" applyFill="1" applyBorder="1" applyAlignment="1" applyProtection="1">
      <alignment horizontal="center" vertical="center"/>
      <protection locked="0"/>
    </xf>
    <xf numFmtId="0" fontId="3" fillId="0" borderId="37" xfId="1" applyFont="1" applyFill="1" applyBorder="1" applyAlignment="1" applyProtection="1">
      <alignment horizontal="center" vertical="center"/>
      <protection locked="0"/>
    </xf>
    <xf numFmtId="0" fontId="3" fillId="0" borderId="30" xfId="1" applyFont="1" applyFill="1" applyBorder="1" applyAlignment="1" applyProtection="1">
      <alignment horizontal="center" vertical="center"/>
      <protection locked="0"/>
    </xf>
    <xf numFmtId="0" fontId="3" fillId="8" borderId="36" xfId="1" applyFont="1" applyFill="1" applyBorder="1" applyAlignment="1" applyProtection="1">
      <alignment horizontal="center" vertical="center"/>
    </xf>
    <xf numFmtId="0" fontId="3" fillId="8" borderId="30" xfId="1" applyFont="1" applyFill="1" applyBorder="1" applyAlignment="1" applyProtection="1">
      <alignment horizontal="center" vertical="center"/>
    </xf>
    <xf numFmtId="0" fontId="3" fillId="8" borderId="37" xfId="1" applyFont="1" applyFill="1" applyBorder="1" applyAlignment="1" applyProtection="1">
      <alignment horizontal="center" vertical="center"/>
    </xf>
    <xf numFmtId="0" fontId="3" fillId="7" borderId="8" xfId="1" applyFont="1" applyFill="1" applyBorder="1" applyAlignment="1" applyProtection="1">
      <alignment horizontal="center" vertical="center"/>
    </xf>
    <xf numFmtId="0" fontId="3" fillId="7" borderId="3" xfId="2" applyFont="1" applyFill="1" applyBorder="1" applyAlignment="1" applyProtection="1">
      <alignment vertical="center"/>
    </xf>
    <xf numFmtId="0" fontId="3" fillId="7" borderId="4" xfId="1" applyFont="1" applyFill="1" applyBorder="1" applyAlignment="1" applyProtection="1">
      <alignment horizontal="center" vertical="center"/>
    </xf>
    <xf numFmtId="1" fontId="3" fillId="7" borderId="3" xfId="1" applyNumberFormat="1" applyFont="1" applyFill="1" applyBorder="1" applyAlignment="1" applyProtection="1">
      <alignment horizontal="center" vertical="center"/>
    </xf>
    <xf numFmtId="0" fontId="4" fillId="7" borderId="3" xfId="1" applyFont="1" applyFill="1" applyBorder="1" applyAlignment="1" applyProtection="1">
      <alignment vertical="center"/>
    </xf>
    <xf numFmtId="0" fontId="4" fillId="7" borderId="40" xfId="1" applyFont="1" applyFill="1" applyBorder="1" applyAlignment="1" applyProtection="1">
      <alignment vertical="center"/>
    </xf>
    <xf numFmtId="0" fontId="3" fillId="7" borderId="30" xfId="2" applyFont="1" applyFill="1" applyBorder="1" applyAlignment="1" applyProtection="1">
      <alignment vertical="center"/>
    </xf>
    <xf numFmtId="0" fontId="4" fillId="7" borderId="32" xfId="1" applyFont="1" applyFill="1" applyBorder="1" applyAlignment="1" applyProtection="1">
      <alignment horizontal="center" vertical="center"/>
    </xf>
    <xf numFmtId="0" fontId="3" fillId="7" borderId="26" xfId="1" applyFont="1" applyFill="1" applyBorder="1" applyAlignment="1" applyProtection="1">
      <alignment horizontal="right" vertical="center"/>
    </xf>
    <xf numFmtId="0" fontId="3" fillId="7" borderId="42" xfId="1" applyFont="1" applyFill="1" applyBorder="1" applyAlignment="1" applyProtection="1">
      <alignment horizontal="center" vertical="center"/>
    </xf>
    <xf numFmtId="164" fontId="3" fillId="7" borderId="3" xfId="1" applyNumberFormat="1" applyFont="1" applyFill="1" applyBorder="1" applyAlignment="1" applyProtection="1">
      <alignment horizontal="center" vertical="center"/>
    </xf>
    <xf numFmtId="164" fontId="3" fillId="7" borderId="10" xfId="1" applyNumberFormat="1" applyFont="1" applyFill="1" applyBorder="1" applyAlignment="1" applyProtection="1">
      <alignment horizontal="center" vertical="center"/>
    </xf>
    <xf numFmtId="0" fontId="4" fillId="7" borderId="35" xfId="1" applyFont="1" applyFill="1" applyBorder="1" applyAlignment="1" applyProtection="1">
      <alignment horizontal="center" vertical="center"/>
    </xf>
    <xf numFmtId="0" fontId="3" fillId="7" borderId="45" xfId="1" applyFont="1" applyFill="1" applyBorder="1" applyAlignment="1" applyProtection="1">
      <alignment horizontal="left" vertical="center"/>
    </xf>
    <xf numFmtId="0" fontId="3" fillId="7" borderId="1" xfId="1" applyFont="1" applyFill="1" applyBorder="1" applyAlignment="1" applyProtection="1">
      <alignment horizontal="left" vertical="center"/>
    </xf>
    <xf numFmtId="0" fontId="3" fillId="7" borderId="4" xfId="1" applyFont="1" applyFill="1" applyBorder="1" applyAlignment="1" applyProtection="1">
      <alignment horizontal="left" vertical="center"/>
    </xf>
    <xf numFmtId="164" fontId="3" fillId="0" borderId="3" xfId="1" applyNumberFormat="1" applyFont="1" applyFill="1" applyBorder="1" applyAlignment="1" applyProtection="1">
      <alignment horizontal="center" vertical="center"/>
      <protection locked="0"/>
    </xf>
    <xf numFmtId="164" fontId="3" fillId="0" borderId="10" xfId="1" applyNumberFormat="1" applyFont="1" applyFill="1" applyBorder="1" applyAlignment="1" applyProtection="1">
      <alignment horizontal="center" vertical="center"/>
      <protection locked="0"/>
    </xf>
    <xf numFmtId="164" fontId="3" fillId="8" borderId="25" xfId="1" applyNumberFormat="1" applyFont="1" applyFill="1" applyBorder="1" applyAlignment="1" applyProtection="1">
      <alignment horizontal="center" vertical="center"/>
    </xf>
    <xf numFmtId="164" fontId="3" fillId="8" borderId="14" xfId="1" applyNumberFormat="1" applyFont="1" applyFill="1" applyBorder="1" applyAlignment="1" applyProtection="1">
      <alignment horizontal="center" vertical="center"/>
    </xf>
    <xf numFmtId="0" fontId="4" fillId="0" borderId="11" xfId="1" applyFont="1" applyFill="1" applyBorder="1" applyAlignment="1" applyProtection="1">
      <alignment horizontal="left" vertical="center"/>
      <protection locked="0"/>
    </xf>
    <xf numFmtId="0" fontId="4" fillId="0" borderId="13" xfId="2" applyFont="1" applyFill="1" applyBorder="1" applyAlignment="1" applyProtection="1">
      <alignment horizontal="left" vertical="center"/>
      <protection locked="0"/>
    </xf>
    <xf numFmtId="0" fontId="3" fillId="7" borderId="46" xfId="1" applyFont="1" applyFill="1" applyBorder="1" applyAlignment="1" applyProtection="1">
      <alignment horizontal="center" vertical="center"/>
    </xf>
    <xf numFmtId="0" fontId="4" fillId="0" borderId="36" xfId="1" applyFont="1" applyFill="1" applyBorder="1" applyAlignment="1" applyProtection="1">
      <alignment horizontal="left" vertical="center"/>
      <protection locked="0"/>
    </xf>
    <xf numFmtId="0" fontId="3" fillId="0" borderId="30" xfId="2" applyFont="1" applyBorder="1" applyAlignment="1" applyProtection="1">
      <alignment horizontal="center" vertical="center"/>
      <protection locked="0"/>
    </xf>
    <xf numFmtId="164" fontId="3" fillId="0" borderId="30" xfId="1" applyNumberFormat="1" applyFont="1" applyFill="1" applyBorder="1" applyAlignment="1" applyProtection="1">
      <alignment horizontal="center" vertical="center"/>
      <protection locked="0"/>
    </xf>
    <xf numFmtId="164" fontId="3" fillId="8" borderId="37" xfId="1" applyNumberFormat="1" applyFont="1" applyFill="1" applyBorder="1" applyAlignment="1" applyProtection="1">
      <alignment horizontal="center" vertical="center"/>
    </xf>
    <xf numFmtId="0" fontId="3" fillId="10" borderId="30" xfId="1" applyNumberFormat="1" applyFont="1" applyFill="1" applyBorder="1" applyAlignment="1" applyProtection="1">
      <alignment horizontal="center" vertical="center"/>
    </xf>
    <xf numFmtId="1" fontId="3" fillId="10" borderId="37" xfId="1" applyNumberFormat="1" applyFont="1" applyFill="1" applyBorder="1" applyAlignment="1" applyProtection="1">
      <alignment horizontal="center" vertical="center"/>
    </xf>
    <xf numFmtId="164" fontId="3" fillId="0" borderId="30" xfId="1" applyNumberFormat="1" applyFont="1" applyFill="1" applyBorder="1" applyAlignment="1" applyProtection="1">
      <alignment horizontal="center" vertical="center"/>
    </xf>
    <xf numFmtId="164" fontId="3" fillId="7" borderId="30" xfId="1" applyNumberFormat="1" applyFont="1" applyFill="1" applyBorder="1" applyAlignment="1" applyProtection="1">
      <alignment horizontal="center" vertical="center"/>
    </xf>
    <xf numFmtId="0" fontId="3" fillId="7" borderId="48" xfId="1" applyFont="1" applyFill="1" applyBorder="1" applyAlignment="1" applyProtection="1">
      <alignment horizontal="left" vertical="center"/>
    </xf>
    <xf numFmtId="0" fontId="3" fillId="7" borderId="9" xfId="1" applyFont="1" applyFill="1" applyBorder="1" applyAlignment="1" applyProtection="1">
      <alignment horizontal="left" vertical="center"/>
    </xf>
    <xf numFmtId="0" fontId="3" fillId="7" borderId="17" xfId="1" applyFont="1" applyFill="1" applyBorder="1" applyAlignment="1" applyProtection="1">
      <alignment horizontal="left" vertical="center"/>
    </xf>
    <xf numFmtId="0" fontId="4" fillId="7" borderId="53" xfId="1" applyFont="1" applyFill="1" applyBorder="1" applyAlignment="1" applyProtection="1">
      <alignment horizontal="center" vertical="center"/>
    </xf>
    <xf numFmtId="0" fontId="4" fillId="7" borderId="54" xfId="1" applyFont="1" applyFill="1" applyBorder="1" applyAlignment="1" applyProtection="1">
      <alignment horizontal="center" vertical="center"/>
    </xf>
    <xf numFmtId="0" fontId="8" fillId="0" borderId="55" xfId="1" applyFont="1" applyFill="1" applyBorder="1" applyAlignment="1" applyProtection="1">
      <alignment horizontal="center" vertical="center"/>
    </xf>
    <xf numFmtId="0" fontId="13" fillId="4" borderId="15" xfId="1" applyFont="1" applyFill="1" applyBorder="1" applyAlignment="1" applyProtection="1">
      <alignment horizontal="right" vertical="center"/>
    </xf>
    <xf numFmtId="1" fontId="13" fillId="4" borderId="15" xfId="1" applyNumberFormat="1" applyFont="1" applyFill="1" applyBorder="1" applyAlignment="1" applyProtection="1">
      <alignment vertical="center"/>
    </xf>
    <xf numFmtId="0" fontId="13" fillId="4" borderId="32" xfId="1" applyFont="1" applyFill="1" applyBorder="1" applyAlignment="1" applyProtection="1">
      <alignment horizontal="right" vertical="center"/>
    </xf>
    <xf numFmtId="1" fontId="13" fillId="4" borderId="32" xfId="1" applyNumberFormat="1" applyFont="1" applyFill="1" applyBorder="1" applyAlignment="1" applyProtection="1">
      <alignment vertical="center"/>
    </xf>
    <xf numFmtId="1" fontId="13" fillId="4" borderId="33" xfId="1" applyNumberFormat="1" applyFont="1" applyFill="1" applyBorder="1" applyAlignment="1" applyProtection="1">
      <alignment vertical="center"/>
    </xf>
    <xf numFmtId="9" fontId="13" fillId="4" borderId="12" xfId="4" applyFont="1" applyFill="1" applyBorder="1" applyAlignment="1" applyProtection="1">
      <alignment vertical="center"/>
    </xf>
    <xf numFmtId="0" fontId="13" fillId="4" borderId="53" xfId="1" applyFont="1" applyFill="1" applyBorder="1" applyAlignment="1" applyProtection="1">
      <alignment horizontal="right" vertical="center"/>
    </xf>
    <xf numFmtId="1" fontId="13" fillId="4" borderId="56" xfId="1" applyNumberFormat="1" applyFont="1" applyFill="1" applyBorder="1" applyAlignment="1" applyProtection="1">
      <alignment vertical="center"/>
    </xf>
    <xf numFmtId="9" fontId="13" fillId="4" borderId="25" xfId="4" applyFont="1" applyFill="1" applyBorder="1" applyAlignment="1" applyProtection="1">
      <alignment vertical="center"/>
    </xf>
    <xf numFmtId="164" fontId="3" fillId="0" borderId="32" xfId="1" applyNumberFormat="1" applyFont="1" applyFill="1" applyBorder="1" applyAlignment="1" applyProtection="1">
      <alignment horizontal="center" vertical="center"/>
      <protection locked="0"/>
    </xf>
    <xf numFmtId="164" fontId="3" fillId="8" borderId="35" xfId="1" applyNumberFormat="1" applyFont="1" applyFill="1" applyBorder="1" applyAlignment="1" applyProtection="1">
      <alignment horizontal="center" vertical="center"/>
    </xf>
    <xf numFmtId="0" fontId="13" fillId="9" borderId="32" xfId="1" applyFont="1" applyFill="1" applyBorder="1" applyAlignment="1" applyProtection="1">
      <alignment horizontal="right" vertical="center"/>
    </xf>
    <xf numFmtId="1" fontId="13" fillId="9" borderId="32" xfId="1" applyNumberFormat="1" applyFont="1" applyFill="1" applyBorder="1" applyAlignment="1" applyProtection="1">
      <alignment vertical="center"/>
    </xf>
    <xf numFmtId="9" fontId="13" fillId="9" borderId="12" xfId="4" applyFont="1" applyFill="1" applyBorder="1" applyAlignment="1" applyProtection="1">
      <alignment vertical="center"/>
    </xf>
    <xf numFmtId="1" fontId="13" fillId="9" borderId="35" xfId="2" applyNumberFormat="1" applyFont="1" applyFill="1" applyBorder="1" applyAlignment="1" applyProtection="1">
      <alignment vertical="center"/>
    </xf>
    <xf numFmtId="0" fontId="13" fillId="9" borderId="15" xfId="1" applyFont="1" applyFill="1" applyBorder="1" applyAlignment="1" applyProtection="1">
      <alignment horizontal="right" vertical="center"/>
    </xf>
    <xf numFmtId="1" fontId="13" fillId="9" borderId="18" xfId="1" applyNumberFormat="1" applyFont="1" applyFill="1" applyBorder="1" applyAlignment="1" applyProtection="1">
      <alignment vertical="center"/>
    </xf>
    <xf numFmtId="1" fontId="13" fillId="9" borderId="20" xfId="1" applyNumberFormat="1" applyFont="1" applyFill="1" applyBorder="1" applyAlignment="1" applyProtection="1">
      <alignment vertical="center"/>
    </xf>
    <xf numFmtId="0" fontId="13" fillId="9" borderId="16" xfId="1" applyFont="1" applyFill="1" applyBorder="1" applyAlignment="1" applyProtection="1">
      <alignment horizontal="right" vertical="center"/>
    </xf>
    <xf numFmtId="1" fontId="13" fillId="9" borderId="16" xfId="1" applyNumberFormat="1" applyFont="1" applyFill="1" applyBorder="1" applyAlignment="1" applyProtection="1">
      <alignment vertical="center"/>
    </xf>
    <xf numFmtId="2" fontId="1" fillId="0" borderId="30" xfId="1" applyNumberFormat="1" applyBorder="1" applyAlignment="1" applyProtection="1">
      <alignment horizontal="center" vertical="center"/>
      <protection locked="0"/>
    </xf>
    <xf numFmtId="1" fontId="3" fillId="0" borderId="14" xfId="1" applyNumberFormat="1" applyFont="1" applyFill="1" applyBorder="1" applyAlignment="1" applyProtection="1">
      <alignment horizontal="center" vertical="center"/>
      <protection locked="0"/>
    </xf>
    <xf numFmtId="1" fontId="3" fillId="0" borderId="30" xfId="1" applyNumberFormat="1" applyFont="1" applyFill="1" applyBorder="1" applyAlignment="1" applyProtection="1">
      <alignment horizontal="center" vertical="center"/>
      <protection locked="0"/>
    </xf>
    <xf numFmtId="1" fontId="3" fillId="0" borderId="37" xfId="1" applyNumberFormat="1" applyFont="1" applyFill="1" applyBorder="1" applyAlignment="1" applyProtection="1">
      <alignment horizontal="center" vertical="center"/>
      <protection locked="0"/>
    </xf>
    <xf numFmtId="164" fontId="3" fillId="6" borderId="30" xfId="1" applyNumberFormat="1" applyFont="1" applyFill="1" applyBorder="1" applyAlignment="1" applyProtection="1">
      <alignment horizontal="center" vertical="center"/>
      <protection locked="0"/>
    </xf>
    <xf numFmtId="164" fontId="12" fillId="0" borderId="3" xfId="1" applyNumberFormat="1" applyFont="1" applyFill="1" applyBorder="1" applyAlignment="1" applyProtection="1">
      <alignment horizontal="center" vertical="center"/>
      <protection locked="0"/>
    </xf>
    <xf numFmtId="164" fontId="12" fillId="0" borderId="30" xfId="1" applyNumberFormat="1" applyFont="1" applyFill="1" applyBorder="1" applyAlignment="1" applyProtection="1">
      <alignment horizontal="center" vertical="center"/>
      <protection locked="0"/>
    </xf>
    <xf numFmtId="164" fontId="3" fillId="6" borderId="32" xfId="1" applyNumberFormat="1" applyFont="1" applyFill="1" applyBorder="1" applyAlignment="1" applyProtection="1">
      <alignment horizontal="center" vertical="center"/>
      <protection locked="0"/>
    </xf>
    <xf numFmtId="0" fontId="3" fillId="7" borderId="17" xfId="1" applyFont="1" applyFill="1" applyBorder="1" applyAlignment="1" applyProtection="1">
      <alignment horizontal="center" vertical="center"/>
    </xf>
    <xf numFmtId="1" fontId="3" fillId="10" borderId="30" xfId="1" applyNumberFormat="1" applyFont="1" applyFill="1" applyBorder="1" applyAlignment="1" applyProtection="1">
      <alignment horizontal="center" vertical="center"/>
    </xf>
    <xf numFmtId="0" fontId="3" fillId="0" borderId="13" xfId="1" applyFont="1" applyFill="1" applyBorder="1" applyAlignment="1" applyProtection="1">
      <alignment horizontal="left" vertical="center"/>
      <protection locked="0"/>
    </xf>
    <xf numFmtId="0" fontId="10" fillId="0" borderId="13" xfId="1" applyFont="1" applyFill="1" applyBorder="1" applyAlignment="1" applyProtection="1">
      <alignment horizontal="left" vertical="center"/>
      <protection locked="0"/>
    </xf>
    <xf numFmtId="0" fontId="3" fillId="0" borderId="36" xfId="1" applyFont="1" applyFill="1" applyBorder="1" applyAlignment="1" applyProtection="1">
      <alignment horizontal="left" vertical="center"/>
      <protection locked="0"/>
    </xf>
    <xf numFmtId="0" fontId="3" fillId="0" borderId="40" xfId="1" applyFont="1" applyFill="1" applyBorder="1" applyAlignment="1" applyProtection="1">
      <alignment horizontal="left" vertical="center"/>
      <protection locked="0"/>
    </xf>
    <xf numFmtId="0" fontId="11" fillId="0" borderId="40" xfId="3" applyFont="1" applyFill="1" applyBorder="1" applyAlignment="1" applyProtection="1">
      <alignment horizontal="left" vertical="center"/>
      <protection locked="0"/>
    </xf>
    <xf numFmtId="0" fontId="11" fillId="0" borderId="41" xfId="3" applyFont="1" applyFill="1" applyBorder="1" applyAlignment="1" applyProtection="1">
      <alignment horizontal="left" vertical="center"/>
      <protection locked="0"/>
    </xf>
    <xf numFmtId="0" fontId="4" fillId="7" borderId="39" xfId="1" applyFont="1" applyFill="1" applyBorder="1" applyAlignment="1" applyProtection="1">
      <alignment horizontal="center" vertical="center"/>
    </xf>
    <xf numFmtId="0" fontId="13" fillId="9" borderId="26" xfId="1" applyFont="1" applyFill="1" applyBorder="1" applyAlignment="1" applyProtection="1">
      <alignment horizontal="left" vertical="center"/>
    </xf>
    <xf numFmtId="0" fontId="13" fillId="9" borderId="27" xfId="1" applyFont="1" applyFill="1" applyBorder="1" applyAlignment="1" applyProtection="1">
      <alignment horizontal="left" vertical="center"/>
    </xf>
    <xf numFmtId="0" fontId="13" fillId="9" borderId="34" xfId="1" applyFont="1" applyFill="1" applyBorder="1" applyAlignment="1" applyProtection="1">
      <alignment horizontal="left" vertical="center"/>
    </xf>
    <xf numFmtId="0" fontId="13" fillId="9" borderId="43" xfId="1" applyFont="1" applyFill="1" applyBorder="1" applyAlignment="1" applyProtection="1">
      <alignment horizontal="left" vertical="center"/>
    </xf>
    <xf numFmtId="0" fontId="13" fillId="9" borderId="44" xfId="1" applyFont="1" applyFill="1" applyBorder="1" applyAlignment="1" applyProtection="1">
      <alignment horizontal="left" vertical="center"/>
    </xf>
    <xf numFmtId="0" fontId="13" fillId="9" borderId="21" xfId="1" applyFont="1" applyFill="1" applyBorder="1" applyAlignment="1" applyProtection="1">
      <alignment horizontal="left" vertical="center"/>
    </xf>
    <xf numFmtId="0" fontId="13" fillId="4" borderId="26" xfId="1" applyFont="1" applyFill="1" applyBorder="1" applyAlignment="1" applyProtection="1">
      <alignment horizontal="left" vertical="center"/>
    </xf>
    <xf numFmtId="0" fontId="13" fillId="4" borderId="27" xfId="1" applyFont="1" applyFill="1" applyBorder="1" applyAlignment="1" applyProtection="1">
      <alignment horizontal="left" vertical="center"/>
    </xf>
    <xf numFmtId="0" fontId="13" fillId="4" borderId="34" xfId="1" applyFont="1" applyFill="1" applyBorder="1" applyAlignment="1" applyProtection="1">
      <alignment horizontal="left" vertical="center"/>
    </xf>
    <xf numFmtId="0" fontId="13" fillId="4" borderId="22" xfId="1" applyFont="1" applyFill="1" applyBorder="1" applyAlignment="1" applyProtection="1">
      <alignment horizontal="left" vertical="center"/>
    </xf>
    <xf numFmtId="0" fontId="13" fillId="4" borderId="19" xfId="1" applyFont="1" applyFill="1" applyBorder="1" applyAlignment="1" applyProtection="1">
      <alignment horizontal="left" vertical="center"/>
    </xf>
    <xf numFmtId="0" fontId="13" fillId="4" borderId="29" xfId="1" applyFont="1" applyFill="1" applyBorder="1" applyAlignment="1" applyProtection="1">
      <alignment horizontal="left" vertical="center"/>
    </xf>
    <xf numFmtId="0" fontId="4" fillId="7" borderId="26" xfId="1" applyFont="1" applyFill="1" applyBorder="1" applyAlignment="1" applyProtection="1">
      <alignment horizontal="left" vertical="center"/>
    </xf>
    <xf numFmtId="0" fontId="4" fillId="7" borderId="27" xfId="1" applyFont="1" applyFill="1" applyBorder="1" applyAlignment="1" applyProtection="1">
      <alignment horizontal="left" vertical="center"/>
    </xf>
    <xf numFmtId="0" fontId="4" fillId="7" borderId="34" xfId="1" applyFont="1" applyFill="1" applyBorder="1" applyAlignment="1" applyProtection="1">
      <alignment horizontal="left" vertical="center"/>
    </xf>
    <xf numFmtId="0" fontId="4" fillId="7" borderId="49" xfId="1" applyFont="1" applyFill="1" applyBorder="1" applyAlignment="1" applyProtection="1">
      <alignment horizontal="left" vertical="center"/>
    </xf>
    <xf numFmtId="0" fontId="4" fillId="7" borderId="50" xfId="1" applyFont="1" applyFill="1" applyBorder="1" applyAlignment="1" applyProtection="1">
      <alignment horizontal="left" vertical="center"/>
    </xf>
    <xf numFmtId="0" fontId="4" fillId="7" borderId="51" xfId="1" applyFont="1" applyFill="1" applyBorder="1" applyAlignment="1" applyProtection="1">
      <alignment horizontal="left" vertical="center"/>
    </xf>
    <xf numFmtId="49" fontId="3" fillId="10" borderId="48" xfId="1" applyNumberFormat="1" applyFont="1" applyFill="1" applyBorder="1" applyAlignment="1" applyProtection="1">
      <alignment horizontal="left" vertical="center"/>
    </xf>
    <xf numFmtId="49" fontId="3" fillId="10" borderId="9" xfId="1" applyNumberFormat="1" applyFont="1" applyFill="1" applyBorder="1" applyAlignment="1" applyProtection="1">
      <alignment horizontal="left" vertical="center"/>
    </xf>
    <xf numFmtId="49" fontId="3" fillId="10" borderId="17" xfId="1" applyNumberFormat="1" applyFont="1" applyFill="1" applyBorder="1" applyAlignment="1" applyProtection="1">
      <alignment horizontal="left" vertical="center"/>
    </xf>
    <xf numFmtId="0" fontId="3" fillId="7" borderId="33" xfId="1" applyFont="1" applyFill="1" applyBorder="1" applyAlignment="1" applyProtection="1">
      <alignment horizontal="right" vertical="center"/>
    </xf>
    <xf numFmtId="0" fontId="3" fillId="7" borderId="27" xfId="1" applyFont="1" applyFill="1" applyBorder="1" applyAlignment="1" applyProtection="1">
      <alignment horizontal="right" vertical="center"/>
    </xf>
    <xf numFmtId="0" fontId="3" fillId="7" borderId="34" xfId="1" applyFont="1" applyFill="1" applyBorder="1" applyAlignment="1" applyProtection="1">
      <alignment horizontal="right" vertical="center"/>
    </xf>
    <xf numFmtId="0" fontId="4" fillId="7" borderId="24" xfId="2" applyFont="1" applyFill="1" applyBorder="1" applyAlignment="1" applyProtection="1">
      <alignment horizontal="center" vertical="center"/>
    </xf>
    <xf numFmtId="0" fontId="4" fillId="7" borderId="10" xfId="2" applyFont="1" applyFill="1" applyBorder="1" applyAlignment="1" applyProtection="1">
      <alignment horizontal="center" vertical="center"/>
    </xf>
    <xf numFmtId="0" fontId="4" fillId="7" borderId="25" xfId="2" applyFont="1" applyFill="1" applyBorder="1" applyAlignment="1" applyProtection="1">
      <alignment horizontal="center" vertical="center"/>
    </xf>
    <xf numFmtId="0" fontId="4" fillId="7" borderId="23" xfId="1" applyFont="1" applyFill="1" applyBorder="1" applyAlignment="1" applyProtection="1">
      <alignment horizontal="center" vertical="center"/>
    </xf>
    <xf numFmtId="0" fontId="4" fillId="7" borderId="6" xfId="1" applyFont="1" applyFill="1" applyBorder="1" applyAlignment="1" applyProtection="1">
      <alignment horizontal="center" vertical="center"/>
    </xf>
    <xf numFmtId="0" fontId="4" fillId="7" borderId="7" xfId="1" applyFont="1" applyFill="1" applyBorder="1" applyAlignment="1" applyProtection="1">
      <alignment horizontal="center" vertical="center"/>
    </xf>
    <xf numFmtId="0" fontId="4" fillId="7" borderId="31" xfId="1" applyFont="1" applyFill="1" applyBorder="1" applyAlignment="1" applyProtection="1">
      <alignment horizontal="center" vertical="center"/>
    </xf>
    <xf numFmtId="0" fontId="4" fillId="7" borderId="24" xfId="1" applyFont="1" applyFill="1" applyBorder="1" applyAlignment="1" applyProtection="1">
      <alignment horizontal="center" vertical="center"/>
    </xf>
    <xf numFmtId="0" fontId="3" fillId="7" borderId="13" xfId="1" applyFont="1" applyFill="1" applyBorder="1" applyAlignment="1" applyProtection="1">
      <alignment horizontal="left" vertical="center"/>
    </xf>
    <xf numFmtId="0" fontId="3" fillId="7" borderId="3" xfId="2" applyFont="1" applyFill="1" applyBorder="1" applyAlignment="1" applyProtection="1">
      <alignment vertical="center"/>
    </xf>
    <xf numFmtId="0" fontId="3" fillId="7" borderId="3" xfId="1" applyFont="1" applyFill="1" applyBorder="1" applyAlignment="1" applyProtection="1">
      <alignment horizontal="left" vertical="center"/>
    </xf>
    <xf numFmtId="0" fontId="3" fillId="7" borderId="24" xfId="1" applyFont="1" applyFill="1" applyBorder="1" applyAlignment="1" applyProtection="1">
      <alignment horizontal="left" vertical="center"/>
    </xf>
    <xf numFmtId="0" fontId="3" fillId="7" borderId="10" xfId="2" applyFont="1" applyFill="1" applyBorder="1" applyAlignment="1" applyProtection="1">
      <alignment vertical="center"/>
    </xf>
    <xf numFmtId="0" fontId="7" fillId="0" borderId="56" xfId="1" applyFont="1" applyFill="1" applyBorder="1" applyAlignment="1" applyProtection="1">
      <alignment horizontal="center" vertical="center"/>
    </xf>
    <xf numFmtId="0" fontId="7" fillId="0" borderId="50" xfId="1" applyFont="1" applyFill="1" applyBorder="1" applyAlignment="1" applyProtection="1">
      <alignment horizontal="center" vertical="center"/>
    </xf>
    <xf numFmtId="0" fontId="7" fillId="0" borderId="51" xfId="1" applyFont="1" applyFill="1" applyBorder="1" applyAlignment="1" applyProtection="1">
      <alignment horizontal="center" vertical="center"/>
    </xf>
    <xf numFmtId="0" fontId="8" fillId="0" borderId="56" xfId="2" applyFont="1" applyFill="1" applyBorder="1" applyAlignment="1" applyProtection="1">
      <alignment horizontal="center" vertical="center"/>
    </xf>
    <xf numFmtId="0" fontId="8" fillId="0" borderId="50" xfId="2" applyFont="1" applyFill="1" applyBorder="1" applyAlignment="1" applyProtection="1">
      <alignment horizontal="center" vertical="center"/>
    </xf>
    <xf numFmtId="0" fontId="8" fillId="0" borderId="52" xfId="2" applyFont="1" applyFill="1" applyBorder="1" applyAlignment="1" applyProtection="1">
      <alignment horizontal="center" vertical="center"/>
    </xf>
    <xf numFmtId="0" fontId="4" fillId="7" borderId="43" xfId="1" applyFont="1" applyFill="1" applyBorder="1" applyAlignment="1" applyProtection="1">
      <alignment horizontal="left" vertical="center"/>
    </xf>
    <xf numFmtId="0" fontId="4" fillId="7" borderId="44" xfId="1" applyFont="1" applyFill="1" applyBorder="1" applyAlignment="1" applyProtection="1">
      <alignment horizontal="left" vertical="center"/>
    </xf>
    <xf numFmtId="0" fontId="4" fillId="7" borderId="21" xfId="1" applyFont="1" applyFill="1" applyBorder="1" applyAlignment="1" applyProtection="1">
      <alignment horizontal="left" vertical="center"/>
    </xf>
    <xf numFmtId="0" fontId="3" fillId="10" borderId="26" xfId="1" applyFont="1" applyFill="1" applyBorder="1" applyAlignment="1" applyProtection="1">
      <alignment horizontal="left" vertical="center"/>
    </xf>
    <xf numFmtId="0" fontId="3" fillId="10" borderId="27" xfId="1" applyFont="1" applyFill="1" applyBorder="1" applyAlignment="1" applyProtection="1">
      <alignment horizontal="left" vertical="center"/>
    </xf>
    <xf numFmtId="0" fontId="3" fillId="10" borderId="34" xfId="1" applyFont="1" applyFill="1" applyBorder="1" applyAlignment="1" applyProtection="1">
      <alignment horizontal="left" vertical="center"/>
    </xf>
    <xf numFmtId="0" fontId="13" fillId="9" borderId="22" xfId="1" applyFont="1" applyFill="1" applyBorder="1" applyAlignment="1" applyProtection="1">
      <alignment horizontal="left" vertical="center"/>
    </xf>
    <xf numFmtId="0" fontId="13" fillId="9" borderId="19" xfId="1" applyFont="1" applyFill="1" applyBorder="1" applyAlignment="1" applyProtection="1">
      <alignment horizontal="left" vertical="center"/>
    </xf>
    <xf numFmtId="0" fontId="13" fillId="9" borderId="29" xfId="1" applyFont="1" applyFill="1" applyBorder="1" applyAlignment="1" applyProtection="1">
      <alignment horizontal="left" vertical="center"/>
    </xf>
    <xf numFmtId="0" fontId="4" fillId="7" borderId="22" xfId="2" applyFont="1" applyFill="1" applyBorder="1" applyAlignment="1" applyProtection="1">
      <alignment horizontal="center" vertical="center"/>
    </xf>
    <xf numFmtId="0" fontId="4" fillId="7" borderId="19" xfId="2" applyFont="1" applyFill="1" applyBorder="1" applyAlignment="1" applyProtection="1">
      <alignment horizontal="center" vertical="center"/>
    </xf>
    <xf numFmtId="0" fontId="4" fillId="7" borderId="20" xfId="2" applyFont="1" applyFill="1" applyBorder="1" applyAlignment="1" applyProtection="1">
      <alignment horizontal="center" vertical="center"/>
    </xf>
    <xf numFmtId="0" fontId="4" fillId="7" borderId="47" xfId="1" applyFont="1" applyFill="1" applyBorder="1" applyAlignment="1" applyProtection="1">
      <alignment horizontal="left" vertical="center"/>
    </xf>
    <xf numFmtId="0" fontId="4" fillId="7" borderId="0" xfId="1" applyFont="1" applyFill="1" applyBorder="1" applyAlignment="1" applyProtection="1">
      <alignment horizontal="left" vertical="center"/>
    </xf>
    <xf numFmtId="0" fontId="4" fillId="7" borderId="38" xfId="1" applyFont="1" applyFill="1" applyBorder="1" applyAlignment="1" applyProtection="1">
      <alignment horizontal="left" vertical="center"/>
    </xf>
    <xf numFmtId="0" fontId="3" fillId="7" borderId="5" xfId="1" applyFont="1" applyFill="1" applyBorder="1" applyAlignment="1" applyProtection="1">
      <alignment horizontal="right" vertical="center"/>
    </xf>
    <xf numFmtId="0" fontId="3" fillId="7" borderId="6" xfId="1" applyFont="1" applyFill="1" applyBorder="1" applyAlignment="1" applyProtection="1">
      <alignment horizontal="right" vertical="center"/>
    </xf>
    <xf numFmtId="0" fontId="3" fillId="7" borderId="7" xfId="1" applyFont="1" applyFill="1" applyBorder="1" applyAlignment="1" applyProtection="1">
      <alignment horizontal="right" vertical="center"/>
    </xf>
    <xf numFmtId="0" fontId="3" fillId="10" borderId="36" xfId="1" applyFont="1" applyFill="1" applyBorder="1" applyAlignment="1" applyProtection="1">
      <alignment horizontal="left" vertical="center"/>
    </xf>
    <xf numFmtId="0" fontId="3" fillId="10" borderId="30" xfId="1" applyFont="1" applyFill="1" applyBorder="1" applyAlignment="1" applyProtection="1">
      <alignment horizontal="left" vertical="center"/>
    </xf>
    <xf numFmtId="0" fontId="3" fillId="7" borderId="45" xfId="1" applyFont="1" applyFill="1" applyBorder="1" applyAlignment="1" applyProtection="1">
      <alignment horizontal="left" vertical="center"/>
    </xf>
    <xf numFmtId="0" fontId="3" fillId="7" borderId="1" xfId="1" applyFont="1" applyFill="1" applyBorder="1" applyAlignment="1" applyProtection="1">
      <alignment horizontal="left" vertical="center"/>
    </xf>
    <xf numFmtId="0" fontId="3" fillId="7" borderId="4" xfId="1" applyFont="1" applyFill="1" applyBorder="1" applyAlignment="1" applyProtection="1">
      <alignment horizontal="left" vertical="center"/>
    </xf>
    <xf numFmtId="0" fontId="4" fillId="2" borderId="30" xfId="2" applyFont="1" applyFill="1" applyBorder="1" applyAlignment="1" applyProtection="1">
      <alignment horizontal="left" vertical="center"/>
      <protection locked="0"/>
    </xf>
    <xf numFmtId="0" fontId="4" fillId="2" borderId="3" xfId="2" applyFont="1" applyFill="1" applyBorder="1" applyAlignment="1" applyProtection="1">
      <alignment horizontal="left" vertical="center"/>
      <protection locked="0"/>
    </xf>
    <xf numFmtId="9" fontId="4" fillId="3" borderId="3" xfId="1" applyNumberFormat="1" applyFont="1" applyFill="1" applyBorder="1" applyAlignment="1" applyProtection="1">
      <alignment horizontal="right" vertical="center"/>
      <protection locked="0"/>
    </xf>
    <xf numFmtId="9" fontId="4" fillId="3" borderId="14" xfId="1" applyNumberFormat="1" applyFont="1" applyFill="1" applyBorder="1" applyAlignment="1" applyProtection="1">
      <alignment horizontal="right" vertical="center"/>
      <protection locked="0"/>
    </xf>
    <xf numFmtId="1" fontId="4" fillId="2" borderId="30" xfId="1" applyNumberFormat="1" applyFont="1" applyFill="1" applyBorder="1" applyAlignment="1" applyProtection="1">
      <alignment horizontal="right" vertical="center"/>
      <protection locked="0"/>
    </xf>
    <xf numFmtId="1" fontId="4" fillId="2" borderId="37" xfId="1" applyNumberFormat="1" applyFont="1" applyFill="1" applyBorder="1" applyAlignment="1" applyProtection="1">
      <alignment horizontal="right" vertical="center"/>
      <protection locked="0"/>
    </xf>
    <xf numFmtId="0" fontId="14" fillId="0" borderId="15" xfId="1" applyFont="1" applyBorder="1" applyAlignment="1" applyProtection="1">
      <alignment horizontal="left" vertical="center"/>
      <protection locked="0"/>
    </xf>
    <xf numFmtId="0" fontId="4" fillId="0" borderId="3" xfId="2" applyFont="1" applyFill="1" applyBorder="1" applyAlignment="1" applyProtection="1">
      <alignment horizontal="left" vertical="center"/>
      <protection locked="0"/>
    </xf>
    <xf numFmtId="0" fontId="3" fillId="0" borderId="3" xfId="2" applyFont="1" applyFill="1" applyBorder="1" applyAlignment="1" applyProtection="1">
      <alignment horizontal="left" vertical="center"/>
      <protection locked="0"/>
    </xf>
    <xf numFmtId="0" fontId="4" fillId="0" borderId="8" xfId="1" applyFont="1" applyFill="1" applyBorder="1" applyAlignment="1" applyProtection="1">
      <alignment horizontal="left" vertical="center"/>
      <protection locked="0"/>
    </xf>
    <xf numFmtId="0" fontId="4" fillId="0" borderId="9" xfId="1" applyFont="1" applyFill="1" applyBorder="1" applyAlignment="1" applyProtection="1">
      <alignment horizontal="left" vertical="center"/>
      <protection locked="0"/>
    </xf>
    <xf numFmtId="0" fontId="4" fillId="0" borderId="17" xfId="1" applyFont="1" applyFill="1" applyBorder="1" applyAlignment="1" applyProtection="1">
      <alignment horizontal="left" vertical="center"/>
      <protection locked="0"/>
    </xf>
    <xf numFmtId="0" fontId="3" fillId="0" borderId="15" xfId="1" applyFont="1" applyBorder="1" applyAlignment="1" applyProtection="1">
      <alignment horizontal="right" vertical="center"/>
      <protection locked="0"/>
    </xf>
    <xf numFmtId="0" fontId="3" fillId="0" borderId="12" xfId="1" applyFont="1" applyBorder="1" applyAlignment="1" applyProtection="1">
      <alignment horizontal="right" vertical="center"/>
      <protection locked="0"/>
    </xf>
    <xf numFmtId="0" fontId="3" fillId="0" borderId="15" xfId="1" applyFont="1" applyBorder="1" applyAlignment="1" applyProtection="1">
      <alignment horizontal="left" vertical="center"/>
      <protection locked="0"/>
    </xf>
    <xf numFmtId="0" fontId="4" fillId="0" borderId="30" xfId="2" applyFont="1" applyFill="1" applyBorder="1" applyAlignment="1" applyProtection="1">
      <alignment horizontal="left" vertical="center"/>
      <protection locked="0"/>
    </xf>
    <xf numFmtId="0" fontId="3" fillId="0" borderId="30" xfId="2" applyFont="1" applyFill="1" applyBorder="1" applyAlignment="1" applyProtection="1">
      <alignment horizontal="center" vertical="center"/>
      <protection locked="0"/>
    </xf>
    <xf numFmtId="49" fontId="3" fillId="7" borderId="36" xfId="1" applyNumberFormat="1" applyFont="1" applyFill="1" applyBorder="1" applyAlignment="1" applyProtection="1">
      <alignment horizontal="left" vertical="center"/>
    </xf>
    <xf numFmtId="49" fontId="3" fillId="7" borderId="30" xfId="1" applyNumberFormat="1" applyFont="1" applyFill="1" applyBorder="1" applyAlignment="1" applyProtection="1">
      <alignment horizontal="left" vertical="center"/>
    </xf>
    <xf numFmtId="49" fontId="3" fillId="7" borderId="45" xfId="1" applyNumberFormat="1" applyFont="1" applyFill="1" applyBorder="1" applyAlignment="1" applyProtection="1">
      <alignment horizontal="left" vertical="center"/>
    </xf>
    <xf numFmtId="49" fontId="3" fillId="7" borderId="1" xfId="1" applyNumberFormat="1" applyFont="1" applyFill="1" applyBorder="1" applyAlignment="1" applyProtection="1">
      <alignment horizontal="left" vertical="center"/>
    </xf>
    <xf numFmtId="49" fontId="3" fillId="7" borderId="4" xfId="1" applyNumberFormat="1" applyFont="1" applyFill="1" applyBorder="1" applyAlignment="1" applyProtection="1">
      <alignment horizontal="left" vertical="center"/>
    </xf>
    <xf numFmtId="165" fontId="8" fillId="0" borderId="56" xfId="2" applyNumberFormat="1" applyFont="1" applyFill="1" applyBorder="1" applyAlignment="1" applyProtection="1">
      <alignment horizontal="center" vertical="center"/>
    </xf>
    <xf numFmtId="165" fontId="8" fillId="0" borderId="50" xfId="2" applyNumberFormat="1" applyFont="1" applyFill="1" applyBorder="1" applyAlignment="1" applyProtection="1">
      <alignment horizontal="center" vertical="center"/>
    </xf>
    <xf numFmtId="165" fontId="8" fillId="0" borderId="52" xfId="2" applyNumberFormat="1" applyFont="1" applyFill="1" applyBorder="1" applyAlignment="1" applyProtection="1">
      <alignment horizontal="center" vertical="center"/>
    </xf>
    <xf numFmtId="49" fontId="3" fillId="7" borderId="13" xfId="1" applyNumberFormat="1" applyFont="1" applyFill="1" applyBorder="1" applyAlignment="1" applyProtection="1">
      <alignment horizontal="left" vertical="center"/>
    </xf>
    <xf numFmtId="49" fontId="3" fillId="7" borderId="3" xfId="2" applyNumberFormat="1" applyFont="1" applyFill="1" applyBorder="1" applyAlignment="1" applyProtection="1">
      <alignment vertical="center"/>
    </xf>
    <xf numFmtId="0" fontId="3" fillId="7" borderId="23" xfId="1" applyFont="1" applyFill="1" applyBorder="1" applyAlignment="1" applyProtection="1">
      <alignment horizontal="left" vertical="center"/>
    </xf>
    <xf numFmtId="0" fontId="3" fillId="7" borderId="6" xfId="1" applyFont="1" applyFill="1" applyBorder="1" applyAlignment="1" applyProtection="1">
      <alignment horizontal="left" vertical="center"/>
    </xf>
    <xf numFmtId="0" fontId="3" fillId="7" borderId="7" xfId="1" applyFont="1" applyFill="1" applyBorder="1" applyAlignment="1" applyProtection="1">
      <alignment horizontal="left" vertical="center"/>
    </xf>
    <xf numFmtId="0" fontId="4" fillId="7" borderId="52" xfId="1" applyFont="1" applyFill="1" applyBorder="1" applyAlignment="1" applyProtection="1">
      <alignment horizontal="left" vertical="center"/>
    </xf>
    <xf numFmtId="0" fontId="3" fillId="7" borderId="10" xfId="1" applyFont="1" applyFill="1" applyBorder="1" applyAlignment="1" applyProtection="1">
      <alignment horizontal="left" vertical="center"/>
    </xf>
    <xf numFmtId="0" fontId="3" fillId="7" borderId="48" xfId="1" applyFont="1" applyFill="1" applyBorder="1" applyAlignment="1" applyProtection="1">
      <alignment horizontal="left" vertical="center"/>
    </xf>
    <xf numFmtId="0" fontId="3" fillId="7" borderId="9" xfId="1" applyFont="1" applyFill="1" applyBorder="1" applyAlignment="1" applyProtection="1">
      <alignment horizontal="left" vertical="center"/>
    </xf>
    <xf numFmtId="0" fontId="3" fillId="7" borderId="17" xfId="1" applyFont="1" applyFill="1" applyBorder="1" applyAlignment="1" applyProtection="1">
      <alignment horizontal="left" vertical="center"/>
    </xf>
    <xf numFmtId="49" fontId="3" fillId="5" borderId="48" xfId="1" applyNumberFormat="1" applyFont="1" applyFill="1" applyBorder="1" applyAlignment="1" applyProtection="1">
      <alignment horizontal="left" vertical="center"/>
    </xf>
    <xf numFmtId="49" fontId="3" fillId="5" borderId="9" xfId="1" applyNumberFormat="1" applyFont="1" applyFill="1" applyBorder="1" applyAlignment="1" applyProtection="1">
      <alignment horizontal="left" vertical="center"/>
    </xf>
    <xf numFmtId="49" fontId="3" fillId="5" borderId="17" xfId="1" applyNumberFormat="1" applyFont="1" applyFill="1" applyBorder="1" applyAlignment="1" applyProtection="1">
      <alignment horizontal="left" vertical="center"/>
    </xf>
    <xf numFmtId="1" fontId="15" fillId="4" borderId="26" xfId="1" applyNumberFormat="1" applyFont="1" applyFill="1" applyBorder="1" applyAlignment="1" applyProtection="1">
      <alignment horizontal="center" vertical="center"/>
    </xf>
    <xf numFmtId="1" fontId="15" fillId="4" borderId="27" xfId="1" applyNumberFormat="1" applyFont="1" applyFill="1" applyBorder="1" applyAlignment="1" applyProtection="1">
      <alignment horizontal="center" vertical="center"/>
    </xf>
    <xf numFmtId="1" fontId="15" fillId="4" borderId="28" xfId="1" applyNumberFormat="1" applyFont="1" applyFill="1" applyBorder="1" applyAlignment="1" applyProtection="1">
      <alignment horizontal="center" vertical="center"/>
    </xf>
    <xf numFmtId="49" fontId="3" fillId="7" borderId="3" xfId="1" applyNumberFormat="1" applyFont="1" applyFill="1" applyBorder="1" applyAlignment="1" applyProtection="1">
      <alignment horizontal="left" vertical="center"/>
    </xf>
    <xf numFmtId="0" fontId="3" fillId="7" borderId="36" xfId="1" applyFont="1" applyFill="1" applyBorder="1" applyAlignment="1" applyProtection="1">
      <alignment horizontal="left" vertical="center"/>
    </xf>
    <xf numFmtId="0" fontId="3" fillId="7" borderId="30" xfId="1" applyFont="1" applyFill="1" applyBorder="1" applyAlignment="1" applyProtection="1">
      <alignment horizontal="left" vertical="center"/>
    </xf>
    <xf numFmtId="49" fontId="3" fillId="7" borderId="48" xfId="1" applyNumberFormat="1" applyFont="1" applyFill="1" applyBorder="1" applyAlignment="1" applyProtection="1">
      <alignment horizontal="left" vertical="center"/>
    </xf>
    <xf numFmtId="49" fontId="3" fillId="7" borderId="9" xfId="1" applyNumberFormat="1" applyFont="1" applyFill="1" applyBorder="1" applyAlignment="1" applyProtection="1">
      <alignment horizontal="left" vertical="center"/>
    </xf>
    <xf numFmtId="49" fontId="3" fillId="7" borderId="17" xfId="1" applyNumberFormat="1" applyFont="1" applyFill="1" applyBorder="1" applyAlignment="1" applyProtection="1">
      <alignment horizontal="left" vertical="center"/>
    </xf>
  </cellXfs>
  <cellStyles count="5">
    <cellStyle name="Normální" xfId="0" builtinId="0"/>
    <cellStyle name="normální 2" xfId="2"/>
    <cellStyle name="normální_UV_nove" xfId="1"/>
    <cellStyle name="normální_UV_nove 2" xfId="3"/>
    <cellStyle name="Procenta" xfId="4" builtinId="5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12"/>
  <sheetViews>
    <sheetView tabSelected="1" zoomScale="50" zoomScaleNormal="50" workbookViewId="0">
      <selection activeCell="H41" sqref="H41"/>
    </sheetView>
  </sheetViews>
  <sheetFormatPr defaultRowHeight="12.75" x14ac:dyDescent="0.2"/>
  <cols>
    <col min="1" max="1" width="15.42578125" style="2" customWidth="1"/>
    <col min="2" max="18" width="6.42578125" style="1" customWidth="1"/>
    <col min="19" max="19" width="7.5703125" style="1" customWidth="1"/>
    <col min="20" max="20" width="6.42578125" style="1" customWidth="1"/>
    <col min="21" max="21" width="9.5703125" style="2" customWidth="1"/>
    <col min="22" max="255" width="9.140625" style="2"/>
    <col min="256" max="256" width="14.7109375" style="2" customWidth="1"/>
    <col min="257" max="257" width="5.140625" style="2" customWidth="1"/>
    <col min="258" max="264" width="4.140625" style="2" customWidth="1"/>
    <col min="265" max="267" width="3.7109375" style="2" customWidth="1"/>
    <col min="268" max="270" width="4.140625" style="2" customWidth="1"/>
    <col min="271" max="272" width="4.7109375" style="2" customWidth="1"/>
    <col min="273" max="275" width="5.140625" style="2" customWidth="1"/>
    <col min="276" max="276" width="2.7109375" style="2" customWidth="1"/>
    <col min="277" max="277" width="15.7109375" style="2" customWidth="1"/>
    <col min="278" max="511" width="9.140625" style="2"/>
    <col min="512" max="512" width="14.7109375" style="2" customWidth="1"/>
    <col min="513" max="513" width="5.140625" style="2" customWidth="1"/>
    <col min="514" max="520" width="4.140625" style="2" customWidth="1"/>
    <col min="521" max="523" width="3.7109375" style="2" customWidth="1"/>
    <col min="524" max="526" width="4.140625" style="2" customWidth="1"/>
    <col min="527" max="528" width="4.7109375" style="2" customWidth="1"/>
    <col min="529" max="531" width="5.140625" style="2" customWidth="1"/>
    <col min="532" max="532" width="2.7109375" style="2" customWidth="1"/>
    <col min="533" max="533" width="15.7109375" style="2" customWidth="1"/>
    <col min="534" max="767" width="9.140625" style="2"/>
    <col min="768" max="768" width="14.7109375" style="2" customWidth="1"/>
    <col min="769" max="769" width="5.140625" style="2" customWidth="1"/>
    <col min="770" max="776" width="4.140625" style="2" customWidth="1"/>
    <col min="777" max="779" width="3.7109375" style="2" customWidth="1"/>
    <col min="780" max="782" width="4.140625" style="2" customWidth="1"/>
    <col min="783" max="784" width="4.7109375" style="2" customWidth="1"/>
    <col min="785" max="787" width="5.140625" style="2" customWidth="1"/>
    <col min="788" max="788" width="2.7109375" style="2" customWidth="1"/>
    <col min="789" max="789" width="15.7109375" style="2" customWidth="1"/>
    <col min="790" max="1023" width="9.140625" style="2"/>
    <col min="1024" max="1024" width="14.7109375" style="2" customWidth="1"/>
    <col min="1025" max="1025" width="5.140625" style="2" customWidth="1"/>
    <col min="1026" max="1032" width="4.140625" style="2" customWidth="1"/>
    <col min="1033" max="1035" width="3.7109375" style="2" customWidth="1"/>
    <col min="1036" max="1038" width="4.140625" style="2" customWidth="1"/>
    <col min="1039" max="1040" width="4.7109375" style="2" customWidth="1"/>
    <col min="1041" max="1043" width="5.140625" style="2" customWidth="1"/>
    <col min="1044" max="1044" width="2.7109375" style="2" customWidth="1"/>
    <col min="1045" max="1045" width="15.7109375" style="2" customWidth="1"/>
    <col min="1046" max="1279" width="9.140625" style="2"/>
    <col min="1280" max="1280" width="14.7109375" style="2" customWidth="1"/>
    <col min="1281" max="1281" width="5.140625" style="2" customWidth="1"/>
    <col min="1282" max="1288" width="4.140625" style="2" customWidth="1"/>
    <col min="1289" max="1291" width="3.7109375" style="2" customWidth="1"/>
    <col min="1292" max="1294" width="4.140625" style="2" customWidth="1"/>
    <col min="1295" max="1296" width="4.7109375" style="2" customWidth="1"/>
    <col min="1297" max="1299" width="5.140625" style="2" customWidth="1"/>
    <col min="1300" max="1300" width="2.7109375" style="2" customWidth="1"/>
    <col min="1301" max="1301" width="15.7109375" style="2" customWidth="1"/>
    <col min="1302" max="1535" width="9.140625" style="2"/>
    <col min="1536" max="1536" width="14.7109375" style="2" customWidth="1"/>
    <col min="1537" max="1537" width="5.140625" style="2" customWidth="1"/>
    <col min="1538" max="1544" width="4.140625" style="2" customWidth="1"/>
    <col min="1545" max="1547" width="3.7109375" style="2" customWidth="1"/>
    <col min="1548" max="1550" width="4.140625" style="2" customWidth="1"/>
    <col min="1551" max="1552" width="4.7109375" style="2" customWidth="1"/>
    <col min="1553" max="1555" width="5.140625" style="2" customWidth="1"/>
    <col min="1556" max="1556" width="2.7109375" style="2" customWidth="1"/>
    <col min="1557" max="1557" width="15.7109375" style="2" customWidth="1"/>
    <col min="1558" max="1791" width="9.140625" style="2"/>
    <col min="1792" max="1792" width="14.7109375" style="2" customWidth="1"/>
    <col min="1793" max="1793" width="5.140625" style="2" customWidth="1"/>
    <col min="1794" max="1800" width="4.140625" style="2" customWidth="1"/>
    <col min="1801" max="1803" width="3.7109375" style="2" customWidth="1"/>
    <col min="1804" max="1806" width="4.140625" style="2" customWidth="1"/>
    <col min="1807" max="1808" width="4.7109375" style="2" customWidth="1"/>
    <col min="1809" max="1811" width="5.140625" style="2" customWidth="1"/>
    <col min="1812" max="1812" width="2.7109375" style="2" customWidth="1"/>
    <col min="1813" max="1813" width="15.7109375" style="2" customWidth="1"/>
    <col min="1814" max="2047" width="9.140625" style="2"/>
    <col min="2048" max="2048" width="14.7109375" style="2" customWidth="1"/>
    <col min="2049" max="2049" width="5.140625" style="2" customWidth="1"/>
    <col min="2050" max="2056" width="4.140625" style="2" customWidth="1"/>
    <col min="2057" max="2059" width="3.7109375" style="2" customWidth="1"/>
    <col min="2060" max="2062" width="4.140625" style="2" customWidth="1"/>
    <col min="2063" max="2064" width="4.7109375" style="2" customWidth="1"/>
    <col min="2065" max="2067" width="5.140625" style="2" customWidth="1"/>
    <col min="2068" max="2068" width="2.7109375" style="2" customWidth="1"/>
    <col min="2069" max="2069" width="15.7109375" style="2" customWidth="1"/>
    <col min="2070" max="2303" width="9.140625" style="2"/>
    <col min="2304" max="2304" width="14.7109375" style="2" customWidth="1"/>
    <col min="2305" max="2305" width="5.140625" style="2" customWidth="1"/>
    <col min="2306" max="2312" width="4.140625" style="2" customWidth="1"/>
    <col min="2313" max="2315" width="3.7109375" style="2" customWidth="1"/>
    <col min="2316" max="2318" width="4.140625" style="2" customWidth="1"/>
    <col min="2319" max="2320" width="4.7109375" style="2" customWidth="1"/>
    <col min="2321" max="2323" width="5.140625" style="2" customWidth="1"/>
    <col min="2324" max="2324" width="2.7109375" style="2" customWidth="1"/>
    <col min="2325" max="2325" width="15.7109375" style="2" customWidth="1"/>
    <col min="2326" max="2559" width="9.140625" style="2"/>
    <col min="2560" max="2560" width="14.7109375" style="2" customWidth="1"/>
    <col min="2561" max="2561" width="5.140625" style="2" customWidth="1"/>
    <col min="2562" max="2568" width="4.140625" style="2" customWidth="1"/>
    <col min="2569" max="2571" width="3.7109375" style="2" customWidth="1"/>
    <col min="2572" max="2574" width="4.140625" style="2" customWidth="1"/>
    <col min="2575" max="2576" width="4.7109375" style="2" customWidth="1"/>
    <col min="2577" max="2579" width="5.140625" style="2" customWidth="1"/>
    <col min="2580" max="2580" width="2.7109375" style="2" customWidth="1"/>
    <col min="2581" max="2581" width="15.7109375" style="2" customWidth="1"/>
    <col min="2582" max="2815" width="9.140625" style="2"/>
    <col min="2816" max="2816" width="14.7109375" style="2" customWidth="1"/>
    <col min="2817" max="2817" width="5.140625" style="2" customWidth="1"/>
    <col min="2818" max="2824" width="4.140625" style="2" customWidth="1"/>
    <col min="2825" max="2827" width="3.7109375" style="2" customWidth="1"/>
    <col min="2828" max="2830" width="4.140625" style="2" customWidth="1"/>
    <col min="2831" max="2832" width="4.7109375" style="2" customWidth="1"/>
    <col min="2833" max="2835" width="5.140625" style="2" customWidth="1"/>
    <col min="2836" max="2836" width="2.7109375" style="2" customWidth="1"/>
    <col min="2837" max="2837" width="15.7109375" style="2" customWidth="1"/>
    <col min="2838" max="3071" width="9.140625" style="2"/>
    <col min="3072" max="3072" width="14.7109375" style="2" customWidth="1"/>
    <col min="3073" max="3073" width="5.140625" style="2" customWidth="1"/>
    <col min="3074" max="3080" width="4.140625" style="2" customWidth="1"/>
    <col min="3081" max="3083" width="3.7109375" style="2" customWidth="1"/>
    <col min="3084" max="3086" width="4.140625" style="2" customWidth="1"/>
    <col min="3087" max="3088" width="4.7109375" style="2" customWidth="1"/>
    <col min="3089" max="3091" width="5.140625" style="2" customWidth="1"/>
    <col min="3092" max="3092" width="2.7109375" style="2" customWidth="1"/>
    <col min="3093" max="3093" width="15.7109375" style="2" customWidth="1"/>
    <col min="3094" max="3327" width="9.140625" style="2"/>
    <col min="3328" max="3328" width="14.7109375" style="2" customWidth="1"/>
    <col min="3329" max="3329" width="5.140625" style="2" customWidth="1"/>
    <col min="3330" max="3336" width="4.140625" style="2" customWidth="1"/>
    <col min="3337" max="3339" width="3.7109375" style="2" customWidth="1"/>
    <col min="3340" max="3342" width="4.140625" style="2" customWidth="1"/>
    <col min="3343" max="3344" width="4.7109375" style="2" customWidth="1"/>
    <col min="3345" max="3347" width="5.140625" style="2" customWidth="1"/>
    <col min="3348" max="3348" width="2.7109375" style="2" customWidth="1"/>
    <col min="3349" max="3349" width="15.7109375" style="2" customWidth="1"/>
    <col min="3350" max="3583" width="9.140625" style="2"/>
    <col min="3584" max="3584" width="14.7109375" style="2" customWidth="1"/>
    <col min="3585" max="3585" width="5.140625" style="2" customWidth="1"/>
    <col min="3586" max="3592" width="4.140625" style="2" customWidth="1"/>
    <col min="3593" max="3595" width="3.7109375" style="2" customWidth="1"/>
    <col min="3596" max="3598" width="4.140625" style="2" customWidth="1"/>
    <col min="3599" max="3600" width="4.7109375" style="2" customWidth="1"/>
    <col min="3601" max="3603" width="5.140625" style="2" customWidth="1"/>
    <col min="3604" max="3604" width="2.7109375" style="2" customWidth="1"/>
    <col min="3605" max="3605" width="15.7109375" style="2" customWidth="1"/>
    <col min="3606" max="3839" width="9.140625" style="2"/>
    <col min="3840" max="3840" width="14.7109375" style="2" customWidth="1"/>
    <col min="3841" max="3841" width="5.140625" style="2" customWidth="1"/>
    <col min="3842" max="3848" width="4.140625" style="2" customWidth="1"/>
    <col min="3849" max="3851" width="3.7109375" style="2" customWidth="1"/>
    <col min="3852" max="3854" width="4.140625" style="2" customWidth="1"/>
    <col min="3855" max="3856" width="4.7109375" style="2" customWidth="1"/>
    <col min="3857" max="3859" width="5.140625" style="2" customWidth="1"/>
    <col min="3860" max="3860" width="2.7109375" style="2" customWidth="1"/>
    <col min="3861" max="3861" width="15.7109375" style="2" customWidth="1"/>
    <col min="3862" max="4095" width="9.140625" style="2"/>
    <col min="4096" max="4096" width="14.7109375" style="2" customWidth="1"/>
    <col min="4097" max="4097" width="5.140625" style="2" customWidth="1"/>
    <col min="4098" max="4104" width="4.140625" style="2" customWidth="1"/>
    <col min="4105" max="4107" width="3.7109375" style="2" customWidth="1"/>
    <col min="4108" max="4110" width="4.140625" style="2" customWidth="1"/>
    <col min="4111" max="4112" width="4.7109375" style="2" customWidth="1"/>
    <col min="4113" max="4115" width="5.140625" style="2" customWidth="1"/>
    <col min="4116" max="4116" width="2.7109375" style="2" customWidth="1"/>
    <col min="4117" max="4117" width="15.7109375" style="2" customWidth="1"/>
    <col min="4118" max="4351" width="9.140625" style="2"/>
    <col min="4352" max="4352" width="14.7109375" style="2" customWidth="1"/>
    <col min="4353" max="4353" width="5.140625" style="2" customWidth="1"/>
    <col min="4354" max="4360" width="4.140625" style="2" customWidth="1"/>
    <col min="4361" max="4363" width="3.7109375" style="2" customWidth="1"/>
    <col min="4364" max="4366" width="4.140625" style="2" customWidth="1"/>
    <col min="4367" max="4368" width="4.7109375" style="2" customWidth="1"/>
    <col min="4369" max="4371" width="5.140625" style="2" customWidth="1"/>
    <col min="4372" max="4372" width="2.7109375" style="2" customWidth="1"/>
    <col min="4373" max="4373" width="15.7109375" style="2" customWidth="1"/>
    <col min="4374" max="4607" width="9.140625" style="2"/>
    <col min="4608" max="4608" width="14.7109375" style="2" customWidth="1"/>
    <col min="4609" max="4609" width="5.140625" style="2" customWidth="1"/>
    <col min="4610" max="4616" width="4.140625" style="2" customWidth="1"/>
    <col min="4617" max="4619" width="3.7109375" style="2" customWidth="1"/>
    <col min="4620" max="4622" width="4.140625" style="2" customWidth="1"/>
    <col min="4623" max="4624" width="4.7109375" style="2" customWidth="1"/>
    <col min="4625" max="4627" width="5.140625" style="2" customWidth="1"/>
    <col min="4628" max="4628" width="2.7109375" style="2" customWidth="1"/>
    <col min="4629" max="4629" width="15.7109375" style="2" customWidth="1"/>
    <col min="4630" max="4863" width="9.140625" style="2"/>
    <col min="4864" max="4864" width="14.7109375" style="2" customWidth="1"/>
    <col min="4865" max="4865" width="5.140625" style="2" customWidth="1"/>
    <col min="4866" max="4872" width="4.140625" style="2" customWidth="1"/>
    <col min="4873" max="4875" width="3.7109375" style="2" customWidth="1"/>
    <col min="4876" max="4878" width="4.140625" style="2" customWidth="1"/>
    <col min="4879" max="4880" width="4.7109375" style="2" customWidth="1"/>
    <col min="4881" max="4883" width="5.140625" style="2" customWidth="1"/>
    <col min="4884" max="4884" width="2.7109375" style="2" customWidth="1"/>
    <col min="4885" max="4885" width="15.7109375" style="2" customWidth="1"/>
    <col min="4886" max="5119" width="9.140625" style="2"/>
    <col min="5120" max="5120" width="14.7109375" style="2" customWidth="1"/>
    <col min="5121" max="5121" width="5.140625" style="2" customWidth="1"/>
    <col min="5122" max="5128" width="4.140625" style="2" customWidth="1"/>
    <col min="5129" max="5131" width="3.7109375" style="2" customWidth="1"/>
    <col min="5132" max="5134" width="4.140625" style="2" customWidth="1"/>
    <col min="5135" max="5136" width="4.7109375" style="2" customWidth="1"/>
    <col min="5137" max="5139" width="5.140625" style="2" customWidth="1"/>
    <col min="5140" max="5140" width="2.7109375" style="2" customWidth="1"/>
    <col min="5141" max="5141" width="15.7109375" style="2" customWidth="1"/>
    <col min="5142" max="5375" width="9.140625" style="2"/>
    <col min="5376" max="5376" width="14.7109375" style="2" customWidth="1"/>
    <col min="5377" max="5377" width="5.140625" style="2" customWidth="1"/>
    <col min="5378" max="5384" width="4.140625" style="2" customWidth="1"/>
    <col min="5385" max="5387" width="3.7109375" style="2" customWidth="1"/>
    <col min="5388" max="5390" width="4.140625" style="2" customWidth="1"/>
    <col min="5391" max="5392" width="4.7109375" style="2" customWidth="1"/>
    <col min="5393" max="5395" width="5.140625" style="2" customWidth="1"/>
    <col min="5396" max="5396" width="2.7109375" style="2" customWidth="1"/>
    <col min="5397" max="5397" width="15.7109375" style="2" customWidth="1"/>
    <col min="5398" max="5631" width="9.140625" style="2"/>
    <col min="5632" max="5632" width="14.7109375" style="2" customWidth="1"/>
    <col min="5633" max="5633" width="5.140625" style="2" customWidth="1"/>
    <col min="5634" max="5640" width="4.140625" style="2" customWidth="1"/>
    <col min="5641" max="5643" width="3.7109375" style="2" customWidth="1"/>
    <col min="5644" max="5646" width="4.140625" style="2" customWidth="1"/>
    <col min="5647" max="5648" width="4.7109375" style="2" customWidth="1"/>
    <col min="5649" max="5651" width="5.140625" style="2" customWidth="1"/>
    <col min="5652" max="5652" width="2.7109375" style="2" customWidth="1"/>
    <col min="5653" max="5653" width="15.7109375" style="2" customWidth="1"/>
    <col min="5654" max="5887" width="9.140625" style="2"/>
    <col min="5888" max="5888" width="14.7109375" style="2" customWidth="1"/>
    <col min="5889" max="5889" width="5.140625" style="2" customWidth="1"/>
    <col min="5890" max="5896" width="4.140625" style="2" customWidth="1"/>
    <col min="5897" max="5899" width="3.7109375" style="2" customWidth="1"/>
    <col min="5900" max="5902" width="4.140625" style="2" customWidth="1"/>
    <col min="5903" max="5904" width="4.7109375" style="2" customWidth="1"/>
    <col min="5905" max="5907" width="5.140625" style="2" customWidth="1"/>
    <col min="5908" max="5908" width="2.7109375" style="2" customWidth="1"/>
    <col min="5909" max="5909" width="15.7109375" style="2" customWidth="1"/>
    <col min="5910" max="6143" width="9.140625" style="2"/>
    <col min="6144" max="6144" width="14.7109375" style="2" customWidth="1"/>
    <col min="6145" max="6145" width="5.140625" style="2" customWidth="1"/>
    <col min="6146" max="6152" width="4.140625" style="2" customWidth="1"/>
    <col min="6153" max="6155" width="3.7109375" style="2" customWidth="1"/>
    <col min="6156" max="6158" width="4.140625" style="2" customWidth="1"/>
    <col min="6159" max="6160" width="4.7109375" style="2" customWidth="1"/>
    <col min="6161" max="6163" width="5.140625" style="2" customWidth="1"/>
    <col min="6164" max="6164" width="2.7109375" style="2" customWidth="1"/>
    <col min="6165" max="6165" width="15.7109375" style="2" customWidth="1"/>
    <col min="6166" max="6399" width="9.140625" style="2"/>
    <col min="6400" max="6400" width="14.7109375" style="2" customWidth="1"/>
    <col min="6401" max="6401" width="5.140625" style="2" customWidth="1"/>
    <col min="6402" max="6408" width="4.140625" style="2" customWidth="1"/>
    <col min="6409" max="6411" width="3.7109375" style="2" customWidth="1"/>
    <col min="6412" max="6414" width="4.140625" style="2" customWidth="1"/>
    <col min="6415" max="6416" width="4.7109375" style="2" customWidth="1"/>
    <col min="6417" max="6419" width="5.140625" style="2" customWidth="1"/>
    <col min="6420" max="6420" width="2.7109375" style="2" customWidth="1"/>
    <col min="6421" max="6421" width="15.7109375" style="2" customWidth="1"/>
    <col min="6422" max="6655" width="9.140625" style="2"/>
    <col min="6656" max="6656" width="14.7109375" style="2" customWidth="1"/>
    <col min="6657" max="6657" width="5.140625" style="2" customWidth="1"/>
    <col min="6658" max="6664" width="4.140625" style="2" customWidth="1"/>
    <col min="6665" max="6667" width="3.7109375" style="2" customWidth="1"/>
    <col min="6668" max="6670" width="4.140625" style="2" customWidth="1"/>
    <col min="6671" max="6672" width="4.7109375" style="2" customWidth="1"/>
    <col min="6673" max="6675" width="5.140625" style="2" customWidth="1"/>
    <col min="6676" max="6676" width="2.7109375" style="2" customWidth="1"/>
    <col min="6677" max="6677" width="15.7109375" style="2" customWidth="1"/>
    <col min="6678" max="6911" width="9.140625" style="2"/>
    <col min="6912" max="6912" width="14.7109375" style="2" customWidth="1"/>
    <col min="6913" max="6913" width="5.140625" style="2" customWidth="1"/>
    <col min="6914" max="6920" width="4.140625" style="2" customWidth="1"/>
    <col min="6921" max="6923" width="3.7109375" style="2" customWidth="1"/>
    <col min="6924" max="6926" width="4.140625" style="2" customWidth="1"/>
    <col min="6927" max="6928" width="4.7109375" style="2" customWidth="1"/>
    <col min="6929" max="6931" width="5.140625" style="2" customWidth="1"/>
    <col min="6932" max="6932" width="2.7109375" style="2" customWidth="1"/>
    <col min="6933" max="6933" width="15.7109375" style="2" customWidth="1"/>
    <col min="6934" max="7167" width="9.140625" style="2"/>
    <col min="7168" max="7168" width="14.7109375" style="2" customWidth="1"/>
    <col min="7169" max="7169" width="5.140625" style="2" customWidth="1"/>
    <col min="7170" max="7176" width="4.140625" style="2" customWidth="1"/>
    <col min="7177" max="7179" width="3.7109375" style="2" customWidth="1"/>
    <col min="7180" max="7182" width="4.140625" style="2" customWidth="1"/>
    <col min="7183" max="7184" width="4.7109375" style="2" customWidth="1"/>
    <col min="7185" max="7187" width="5.140625" style="2" customWidth="1"/>
    <col min="7188" max="7188" width="2.7109375" style="2" customWidth="1"/>
    <col min="7189" max="7189" width="15.7109375" style="2" customWidth="1"/>
    <col min="7190" max="7423" width="9.140625" style="2"/>
    <col min="7424" max="7424" width="14.7109375" style="2" customWidth="1"/>
    <col min="7425" max="7425" width="5.140625" style="2" customWidth="1"/>
    <col min="7426" max="7432" width="4.140625" style="2" customWidth="1"/>
    <col min="7433" max="7435" width="3.7109375" style="2" customWidth="1"/>
    <col min="7436" max="7438" width="4.140625" style="2" customWidth="1"/>
    <col min="7439" max="7440" width="4.7109375" style="2" customWidth="1"/>
    <col min="7441" max="7443" width="5.140625" style="2" customWidth="1"/>
    <col min="7444" max="7444" width="2.7109375" style="2" customWidth="1"/>
    <col min="7445" max="7445" width="15.7109375" style="2" customWidth="1"/>
    <col min="7446" max="7679" width="9.140625" style="2"/>
    <col min="7680" max="7680" width="14.7109375" style="2" customWidth="1"/>
    <col min="7681" max="7681" width="5.140625" style="2" customWidth="1"/>
    <col min="7682" max="7688" width="4.140625" style="2" customWidth="1"/>
    <col min="7689" max="7691" width="3.7109375" style="2" customWidth="1"/>
    <col min="7692" max="7694" width="4.140625" style="2" customWidth="1"/>
    <col min="7695" max="7696" width="4.7109375" style="2" customWidth="1"/>
    <col min="7697" max="7699" width="5.140625" style="2" customWidth="1"/>
    <col min="7700" max="7700" width="2.7109375" style="2" customWidth="1"/>
    <col min="7701" max="7701" width="15.7109375" style="2" customWidth="1"/>
    <col min="7702" max="7935" width="9.140625" style="2"/>
    <col min="7936" max="7936" width="14.7109375" style="2" customWidth="1"/>
    <col min="7937" max="7937" width="5.140625" style="2" customWidth="1"/>
    <col min="7938" max="7944" width="4.140625" style="2" customWidth="1"/>
    <col min="7945" max="7947" width="3.7109375" style="2" customWidth="1"/>
    <col min="7948" max="7950" width="4.140625" style="2" customWidth="1"/>
    <col min="7951" max="7952" width="4.7109375" style="2" customWidth="1"/>
    <col min="7953" max="7955" width="5.140625" style="2" customWidth="1"/>
    <col min="7956" max="7956" width="2.7109375" style="2" customWidth="1"/>
    <col min="7957" max="7957" width="15.7109375" style="2" customWidth="1"/>
    <col min="7958" max="8191" width="9.140625" style="2"/>
    <col min="8192" max="8192" width="14.7109375" style="2" customWidth="1"/>
    <col min="8193" max="8193" width="5.140625" style="2" customWidth="1"/>
    <col min="8194" max="8200" width="4.140625" style="2" customWidth="1"/>
    <col min="8201" max="8203" width="3.7109375" style="2" customWidth="1"/>
    <col min="8204" max="8206" width="4.140625" style="2" customWidth="1"/>
    <col min="8207" max="8208" width="4.7109375" style="2" customWidth="1"/>
    <col min="8209" max="8211" width="5.140625" style="2" customWidth="1"/>
    <col min="8212" max="8212" width="2.7109375" style="2" customWidth="1"/>
    <col min="8213" max="8213" width="15.7109375" style="2" customWidth="1"/>
    <col min="8214" max="8447" width="9.140625" style="2"/>
    <col min="8448" max="8448" width="14.7109375" style="2" customWidth="1"/>
    <col min="8449" max="8449" width="5.140625" style="2" customWidth="1"/>
    <col min="8450" max="8456" width="4.140625" style="2" customWidth="1"/>
    <col min="8457" max="8459" width="3.7109375" style="2" customWidth="1"/>
    <col min="8460" max="8462" width="4.140625" style="2" customWidth="1"/>
    <col min="8463" max="8464" width="4.7109375" style="2" customWidth="1"/>
    <col min="8465" max="8467" width="5.140625" style="2" customWidth="1"/>
    <col min="8468" max="8468" width="2.7109375" style="2" customWidth="1"/>
    <col min="8469" max="8469" width="15.7109375" style="2" customWidth="1"/>
    <col min="8470" max="8703" width="9.140625" style="2"/>
    <col min="8704" max="8704" width="14.7109375" style="2" customWidth="1"/>
    <col min="8705" max="8705" width="5.140625" style="2" customWidth="1"/>
    <col min="8706" max="8712" width="4.140625" style="2" customWidth="1"/>
    <col min="8713" max="8715" width="3.7109375" style="2" customWidth="1"/>
    <col min="8716" max="8718" width="4.140625" style="2" customWidth="1"/>
    <col min="8719" max="8720" width="4.7109375" style="2" customWidth="1"/>
    <col min="8721" max="8723" width="5.140625" style="2" customWidth="1"/>
    <col min="8724" max="8724" width="2.7109375" style="2" customWidth="1"/>
    <col min="8725" max="8725" width="15.7109375" style="2" customWidth="1"/>
    <col min="8726" max="8959" width="9.140625" style="2"/>
    <col min="8960" max="8960" width="14.7109375" style="2" customWidth="1"/>
    <col min="8961" max="8961" width="5.140625" style="2" customWidth="1"/>
    <col min="8962" max="8968" width="4.140625" style="2" customWidth="1"/>
    <col min="8969" max="8971" width="3.7109375" style="2" customWidth="1"/>
    <col min="8972" max="8974" width="4.140625" style="2" customWidth="1"/>
    <col min="8975" max="8976" width="4.7109375" style="2" customWidth="1"/>
    <col min="8977" max="8979" width="5.140625" style="2" customWidth="1"/>
    <col min="8980" max="8980" width="2.7109375" style="2" customWidth="1"/>
    <col min="8981" max="8981" width="15.7109375" style="2" customWidth="1"/>
    <col min="8982" max="9215" width="9.140625" style="2"/>
    <col min="9216" max="9216" width="14.7109375" style="2" customWidth="1"/>
    <col min="9217" max="9217" width="5.140625" style="2" customWidth="1"/>
    <col min="9218" max="9224" width="4.140625" style="2" customWidth="1"/>
    <col min="9225" max="9227" width="3.7109375" style="2" customWidth="1"/>
    <col min="9228" max="9230" width="4.140625" style="2" customWidth="1"/>
    <col min="9231" max="9232" width="4.7109375" style="2" customWidth="1"/>
    <col min="9233" max="9235" width="5.140625" style="2" customWidth="1"/>
    <col min="9236" max="9236" width="2.7109375" style="2" customWidth="1"/>
    <col min="9237" max="9237" width="15.7109375" style="2" customWidth="1"/>
    <col min="9238" max="9471" width="9.140625" style="2"/>
    <col min="9472" max="9472" width="14.7109375" style="2" customWidth="1"/>
    <col min="9473" max="9473" width="5.140625" style="2" customWidth="1"/>
    <col min="9474" max="9480" width="4.140625" style="2" customWidth="1"/>
    <col min="9481" max="9483" width="3.7109375" style="2" customWidth="1"/>
    <col min="9484" max="9486" width="4.140625" style="2" customWidth="1"/>
    <col min="9487" max="9488" width="4.7109375" style="2" customWidth="1"/>
    <col min="9489" max="9491" width="5.140625" style="2" customWidth="1"/>
    <col min="9492" max="9492" width="2.7109375" style="2" customWidth="1"/>
    <col min="9493" max="9493" width="15.7109375" style="2" customWidth="1"/>
    <col min="9494" max="9727" width="9.140625" style="2"/>
    <col min="9728" max="9728" width="14.7109375" style="2" customWidth="1"/>
    <col min="9729" max="9729" width="5.140625" style="2" customWidth="1"/>
    <col min="9730" max="9736" width="4.140625" style="2" customWidth="1"/>
    <col min="9737" max="9739" width="3.7109375" style="2" customWidth="1"/>
    <col min="9740" max="9742" width="4.140625" style="2" customWidth="1"/>
    <col min="9743" max="9744" width="4.7109375" style="2" customWidth="1"/>
    <col min="9745" max="9747" width="5.140625" style="2" customWidth="1"/>
    <col min="9748" max="9748" width="2.7109375" style="2" customWidth="1"/>
    <col min="9749" max="9749" width="15.7109375" style="2" customWidth="1"/>
    <col min="9750" max="9983" width="9.140625" style="2"/>
    <col min="9984" max="9984" width="14.7109375" style="2" customWidth="1"/>
    <col min="9985" max="9985" width="5.140625" style="2" customWidth="1"/>
    <col min="9986" max="9992" width="4.140625" style="2" customWidth="1"/>
    <col min="9993" max="9995" width="3.7109375" style="2" customWidth="1"/>
    <col min="9996" max="9998" width="4.140625" style="2" customWidth="1"/>
    <col min="9999" max="10000" width="4.7109375" style="2" customWidth="1"/>
    <col min="10001" max="10003" width="5.140625" style="2" customWidth="1"/>
    <col min="10004" max="10004" width="2.7109375" style="2" customWidth="1"/>
    <col min="10005" max="10005" width="15.7109375" style="2" customWidth="1"/>
    <col min="10006" max="10239" width="9.140625" style="2"/>
    <col min="10240" max="10240" width="14.7109375" style="2" customWidth="1"/>
    <col min="10241" max="10241" width="5.140625" style="2" customWidth="1"/>
    <col min="10242" max="10248" width="4.140625" style="2" customWidth="1"/>
    <col min="10249" max="10251" width="3.7109375" style="2" customWidth="1"/>
    <col min="10252" max="10254" width="4.140625" style="2" customWidth="1"/>
    <col min="10255" max="10256" width="4.7109375" style="2" customWidth="1"/>
    <col min="10257" max="10259" width="5.140625" style="2" customWidth="1"/>
    <col min="10260" max="10260" width="2.7109375" style="2" customWidth="1"/>
    <col min="10261" max="10261" width="15.7109375" style="2" customWidth="1"/>
    <col min="10262" max="10495" width="9.140625" style="2"/>
    <col min="10496" max="10496" width="14.7109375" style="2" customWidth="1"/>
    <col min="10497" max="10497" width="5.140625" style="2" customWidth="1"/>
    <col min="10498" max="10504" width="4.140625" style="2" customWidth="1"/>
    <col min="10505" max="10507" width="3.7109375" style="2" customWidth="1"/>
    <col min="10508" max="10510" width="4.140625" style="2" customWidth="1"/>
    <col min="10511" max="10512" width="4.7109375" style="2" customWidth="1"/>
    <col min="10513" max="10515" width="5.140625" style="2" customWidth="1"/>
    <col min="10516" max="10516" width="2.7109375" style="2" customWidth="1"/>
    <col min="10517" max="10517" width="15.7109375" style="2" customWidth="1"/>
    <col min="10518" max="10751" width="9.140625" style="2"/>
    <col min="10752" max="10752" width="14.7109375" style="2" customWidth="1"/>
    <col min="10753" max="10753" width="5.140625" style="2" customWidth="1"/>
    <col min="10754" max="10760" width="4.140625" style="2" customWidth="1"/>
    <col min="10761" max="10763" width="3.7109375" style="2" customWidth="1"/>
    <col min="10764" max="10766" width="4.140625" style="2" customWidth="1"/>
    <col min="10767" max="10768" width="4.7109375" style="2" customWidth="1"/>
    <col min="10769" max="10771" width="5.140625" style="2" customWidth="1"/>
    <col min="10772" max="10772" width="2.7109375" style="2" customWidth="1"/>
    <col min="10773" max="10773" width="15.7109375" style="2" customWidth="1"/>
    <col min="10774" max="11007" width="9.140625" style="2"/>
    <col min="11008" max="11008" width="14.7109375" style="2" customWidth="1"/>
    <col min="11009" max="11009" width="5.140625" style="2" customWidth="1"/>
    <col min="11010" max="11016" width="4.140625" style="2" customWidth="1"/>
    <col min="11017" max="11019" width="3.7109375" style="2" customWidth="1"/>
    <col min="11020" max="11022" width="4.140625" style="2" customWidth="1"/>
    <col min="11023" max="11024" width="4.7109375" style="2" customWidth="1"/>
    <col min="11025" max="11027" width="5.140625" style="2" customWidth="1"/>
    <col min="11028" max="11028" width="2.7109375" style="2" customWidth="1"/>
    <col min="11029" max="11029" width="15.7109375" style="2" customWidth="1"/>
    <col min="11030" max="11263" width="9.140625" style="2"/>
    <col min="11264" max="11264" width="14.7109375" style="2" customWidth="1"/>
    <col min="11265" max="11265" width="5.140625" style="2" customWidth="1"/>
    <col min="11266" max="11272" width="4.140625" style="2" customWidth="1"/>
    <col min="11273" max="11275" width="3.7109375" style="2" customWidth="1"/>
    <col min="11276" max="11278" width="4.140625" style="2" customWidth="1"/>
    <col min="11279" max="11280" width="4.7109375" style="2" customWidth="1"/>
    <col min="11281" max="11283" width="5.140625" style="2" customWidth="1"/>
    <col min="11284" max="11284" width="2.7109375" style="2" customWidth="1"/>
    <col min="11285" max="11285" width="15.7109375" style="2" customWidth="1"/>
    <col min="11286" max="11519" width="9.140625" style="2"/>
    <col min="11520" max="11520" width="14.7109375" style="2" customWidth="1"/>
    <col min="11521" max="11521" width="5.140625" style="2" customWidth="1"/>
    <col min="11522" max="11528" width="4.140625" style="2" customWidth="1"/>
    <col min="11529" max="11531" width="3.7109375" style="2" customWidth="1"/>
    <col min="11532" max="11534" width="4.140625" style="2" customWidth="1"/>
    <col min="11535" max="11536" width="4.7109375" style="2" customWidth="1"/>
    <col min="11537" max="11539" width="5.140625" style="2" customWidth="1"/>
    <col min="11540" max="11540" width="2.7109375" style="2" customWidth="1"/>
    <col min="11541" max="11541" width="15.7109375" style="2" customWidth="1"/>
    <col min="11542" max="11775" width="9.140625" style="2"/>
    <col min="11776" max="11776" width="14.7109375" style="2" customWidth="1"/>
    <col min="11777" max="11777" width="5.140625" style="2" customWidth="1"/>
    <col min="11778" max="11784" width="4.140625" style="2" customWidth="1"/>
    <col min="11785" max="11787" width="3.7109375" style="2" customWidth="1"/>
    <col min="11788" max="11790" width="4.140625" style="2" customWidth="1"/>
    <col min="11791" max="11792" width="4.7109375" style="2" customWidth="1"/>
    <col min="11793" max="11795" width="5.140625" style="2" customWidth="1"/>
    <col min="11796" max="11796" width="2.7109375" style="2" customWidth="1"/>
    <col min="11797" max="11797" width="15.7109375" style="2" customWidth="1"/>
    <col min="11798" max="12031" width="9.140625" style="2"/>
    <col min="12032" max="12032" width="14.7109375" style="2" customWidth="1"/>
    <col min="12033" max="12033" width="5.140625" style="2" customWidth="1"/>
    <col min="12034" max="12040" width="4.140625" style="2" customWidth="1"/>
    <col min="12041" max="12043" width="3.7109375" style="2" customWidth="1"/>
    <col min="12044" max="12046" width="4.140625" style="2" customWidth="1"/>
    <col min="12047" max="12048" width="4.7109375" style="2" customWidth="1"/>
    <col min="12049" max="12051" width="5.140625" style="2" customWidth="1"/>
    <col min="12052" max="12052" width="2.7109375" style="2" customWidth="1"/>
    <col min="12053" max="12053" width="15.7109375" style="2" customWidth="1"/>
    <col min="12054" max="12287" width="9.140625" style="2"/>
    <col min="12288" max="12288" width="14.7109375" style="2" customWidth="1"/>
    <col min="12289" max="12289" width="5.140625" style="2" customWidth="1"/>
    <col min="12290" max="12296" width="4.140625" style="2" customWidth="1"/>
    <col min="12297" max="12299" width="3.7109375" style="2" customWidth="1"/>
    <col min="12300" max="12302" width="4.140625" style="2" customWidth="1"/>
    <col min="12303" max="12304" width="4.7109375" style="2" customWidth="1"/>
    <col min="12305" max="12307" width="5.140625" style="2" customWidth="1"/>
    <col min="12308" max="12308" width="2.7109375" style="2" customWidth="1"/>
    <col min="12309" max="12309" width="15.7109375" style="2" customWidth="1"/>
    <col min="12310" max="12543" width="9.140625" style="2"/>
    <col min="12544" max="12544" width="14.7109375" style="2" customWidth="1"/>
    <col min="12545" max="12545" width="5.140625" style="2" customWidth="1"/>
    <col min="12546" max="12552" width="4.140625" style="2" customWidth="1"/>
    <col min="12553" max="12555" width="3.7109375" style="2" customWidth="1"/>
    <col min="12556" max="12558" width="4.140625" style="2" customWidth="1"/>
    <col min="12559" max="12560" width="4.7109375" style="2" customWidth="1"/>
    <col min="12561" max="12563" width="5.140625" style="2" customWidth="1"/>
    <col min="12564" max="12564" width="2.7109375" style="2" customWidth="1"/>
    <col min="12565" max="12565" width="15.7109375" style="2" customWidth="1"/>
    <col min="12566" max="12799" width="9.140625" style="2"/>
    <col min="12800" max="12800" width="14.7109375" style="2" customWidth="1"/>
    <col min="12801" max="12801" width="5.140625" style="2" customWidth="1"/>
    <col min="12802" max="12808" width="4.140625" style="2" customWidth="1"/>
    <col min="12809" max="12811" width="3.7109375" style="2" customWidth="1"/>
    <col min="12812" max="12814" width="4.140625" style="2" customWidth="1"/>
    <col min="12815" max="12816" width="4.7109375" style="2" customWidth="1"/>
    <col min="12817" max="12819" width="5.140625" style="2" customWidth="1"/>
    <col min="12820" max="12820" width="2.7109375" style="2" customWidth="1"/>
    <col min="12821" max="12821" width="15.7109375" style="2" customWidth="1"/>
    <col min="12822" max="13055" width="9.140625" style="2"/>
    <col min="13056" max="13056" width="14.7109375" style="2" customWidth="1"/>
    <col min="13057" max="13057" width="5.140625" style="2" customWidth="1"/>
    <col min="13058" max="13064" width="4.140625" style="2" customWidth="1"/>
    <col min="13065" max="13067" width="3.7109375" style="2" customWidth="1"/>
    <col min="13068" max="13070" width="4.140625" style="2" customWidth="1"/>
    <col min="13071" max="13072" width="4.7109375" style="2" customWidth="1"/>
    <col min="13073" max="13075" width="5.140625" style="2" customWidth="1"/>
    <col min="13076" max="13076" width="2.7109375" style="2" customWidth="1"/>
    <col min="13077" max="13077" width="15.7109375" style="2" customWidth="1"/>
    <col min="13078" max="13311" width="9.140625" style="2"/>
    <col min="13312" max="13312" width="14.7109375" style="2" customWidth="1"/>
    <col min="13313" max="13313" width="5.140625" style="2" customWidth="1"/>
    <col min="13314" max="13320" width="4.140625" style="2" customWidth="1"/>
    <col min="13321" max="13323" width="3.7109375" style="2" customWidth="1"/>
    <col min="13324" max="13326" width="4.140625" style="2" customWidth="1"/>
    <col min="13327" max="13328" width="4.7109375" style="2" customWidth="1"/>
    <col min="13329" max="13331" width="5.140625" style="2" customWidth="1"/>
    <col min="13332" max="13332" width="2.7109375" style="2" customWidth="1"/>
    <col min="13333" max="13333" width="15.7109375" style="2" customWidth="1"/>
    <col min="13334" max="13567" width="9.140625" style="2"/>
    <col min="13568" max="13568" width="14.7109375" style="2" customWidth="1"/>
    <col min="13569" max="13569" width="5.140625" style="2" customWidth="1"/>
    <col min="13570" max="13576" width="4.140625" style="2" customWidth="1"/>
    <col min="13577" max="13579" width="3.7109375" style="2" customWidth="1"/>
    <col min="13580" max="13582" width="4.140625" style="2" customWidth="1"/>
    <col min="13583" max="13584" width="4.7109375" style="2" customWidth="1"/>
    <col min="13585" max="13587" width="5.140625" style="2" customWidth="1"/>
    <col min="13588" max="13588" width="2.7109375" style="2" customWidth="1"/>
    <col min="13589" max="13589" width="15.7109375" style="2" customWidth="1"/>
    <col min="13590" max="13823" width="9.140625" style="2"/>
    <col min="13824" max="13824" width="14.7109375" style="2" customWidth="1"/>
    <col min="13825" max="13825" width="5.140625" style="2" customWidth="1"/>
    <col min="13826" max="13832" width="4.140625" style="2" customWidth="1"/>
    <col min="13833" max="13835" width="3.7109375" style="2" customWidth="1"/>
    <col min="13836" max="13838" width="4.140625" style="2" customWidth="1"/>
    <col min="13839" max="13840" width="4.7109375" style="2" customWidth="1"/>
    <col min="13841" max="13843" width="5.140625" style="2" customWidth="1"/>
    <col min="13844" max="13844" width="2.7109375" style="2" customWidth="1"/>
    <col min="13845" max="13845" width="15.7109375" style="2" customWidth="1"/>
    <col min="13846" max="14079" width="9.140625" style="2"/>
    <col min="14080" max="14080" width="14.7109375" style="2" customWidth="1"/>
    <col min="14081" max="14081" width="5.140625" style="2" customWidth="1"/>
    <col min="14082" max="14088" width="4.140625" style="2" customWidth="1"/>
    <col min="14089" max="14091" width="3.7109375" style="2" customWidth="1"/>
    <col min="14092" max="14094" width="4.140625" style="2" customWidth="1"/>
    <col min="14095" max="14096" width="4.7109375" style="2" customWidth="1"/>
    <col min="14097" max="14099" width="5.140625" style="2" customWidth="1"/>
    <col min="14100" max="14100" width="2.7109375" style="2" customWidth="1"/>
    <col min="14101" max="14101" width="15.7109375" style="2" customWidth="1"/>
    <col min="14102" max="14335" width="9.140625" style="2"/>
    <col min="14336" max="14336" width="14.7109375" style="2" customWidth="1"/>
    <col min="14337" max="14337" width="5.140625" style="2" customWidth="1"/>
    <col min="14338" max="14344" width="4.140625" style="2" customWidth="1"/>
    <col min="14345" max="14347" width="3.7109375" style="2" customWidth="1"/>
    <col min="14348" max="14350" width="4.140625" style="2" customWidth="1"/>
    <col min="14351" max="14352" width="4.7109375" style="2" customWidth="1"/>
    <col min="14353" max="14355" width="5.140625" style="2" customWidth="1"/>
    <col min="14356" max="14356" width="2.7109375" style="2" customWidth="1"/>
    <col min="14357" max="14357" width="15.7109375" style="2" customWidth="1"/>
    <col min="14358" max="14591" width="9.140625" style="2"/>
    <col min="14592" max="14592" width="14.7109375" style="2" customWidth="1"/>
    <col min="14593" max="14593" width="5.140625" style="2" customWidth="1"/>
    <col min="14594" max="14600" width="4.140625" style="2" customWidth="1"/>
    <col min="14601" max="14603" width="3.7109375" style="2" customWidth="1"/>
    <col min="14604" max="14606" width="4.140625" style="2" customWidth="1"/>
    <col min="14607" max="14608" width="4.7109375" style="2" customWidth="1"/>
    <col min="14609" max="14611" width="5.140625" style="2" customWidth="1"/>
    <col min="14612" max="14612" width="2.7109375" style="2" customWidth="1"/>
    <col min="14613" max="14613" width="15.7109375" style="2" customWidth="1"/>
    <col min="14614" max="14847" width="9.140625" style="2"/>
    <col min="14848" max="14848" width="14.7109375" style="2" customWidth="1"/>
    <col min="14849" max="14849" width="5.140625" style="2" customWidth="1"/>
    <col min="14850" max="14856" width="4.140625" style="2" customWidth="1"/>
    <col min="14857" max="14859" width="3.7109375" style="2" customWidth="1"/>
    <col min="14860" max="14862" width="4.140625" style="2" customWidth="1"/>
    <col min="14863" max="14864" width="4.7109375" style="2" customWidth="1"/>
    <col min="14865" max="14867" width="5.140625" style="2" customWidth="1"/>
    <col min="14868" max="14868" width="2.7109375" style="2" customWidth="1"/>
    <col min="14869" max="14869" width="15.7109375" style="2" customWidth="1"/>
    <col min="14870" max="15103" width="9.140625" style="2"/>
    <col min="15104" max="15104" width="14.7109375" style="2" customWidth="1"/>
    <col min="15105" max="15105" width="5.140625" style="2" customWidth="1"/>
    <col min="15106" max="15112" width="4.140625" style="2" customWidth="1"/>
    <col min="15113" max="15115" width="3.7109375" style="2" customWidth="1"/>
    <col min="15116" max="15118" width="4.140625" style="2" customWidth="1"/>
    <col min="15119" max="15120" width="4.7109375" style="2" customWidth="1"/>
    <col min="15121" max="15123" width="5.140625" style="2" customWidth="1"/>
    <col min="15124" max="15124" width="2.7109375" style="2" customWidth="1"/>
    <col min="15125" max="15125" width="15.7109375" style="2" customWidth="1"/>
    <col min="15126" max="15359" width="9.140625" style="2"/>
    <col min="15360" max="15360" width="14.7109375" style="2" customWidth="1"/>
    <col min="15361" max="15361" width="5.140625" style="2" customWidth="1"/>
    <col min="15362" max="15368" width="4.140625" style="2" customWidth="1"/>
    <col min="15369" max="15371" width="3.7109375" style="2" customWidth="1"/>
    <col min="15372" max="15374" width="4.140625" style="2" customWidth="1"/>
    <col min="15375" max="15376" width="4.7109375" style="2" customWidth="1"/>
    <col min="15377" max="15379" width="5.140625" style="2" customWidth="1"/>
    <col min="15380" max="15380" width="2.7109375" style="2" customWidth="1"/>
    <col min="15381" max="15381" width="15.7109375" style="2" customWidth="1"/>
    <col min="15382" max="15615" width="9.140625" style="2"/>
    <col min="15616" max="15616" width="14.7109375" style="2" customWidth="1"/>
    <col min="15617" max="15617" width="5.140625" style="2" customWidth="1"/>
    <col min="15618" max="15624" width="4.140625" style="2" customWidth="1"/>
    <col min="15625" max="15627" width="3.7109375" style="2" customWidth="1"/>
    <col min="15628" max="15630" width="4.140625" style="2" customWidth="1"/>
    <col min="15631" max="15632" width="4.7109375" style="2" customWidth="1"/>
    <col min="15633" max="15635" width="5.140625" style="2" customWidth="1"/>
    <col min="15636" max="15636" width="2.7109375" style="2" customWidth="1"/>
    <col min="15637" max="15637" width="15.7109375" style="2" customWidth="1"/>
    <col min="15638" max="15871" width="9.140625" style="2"/>
    <col min="15872" max="15872" width="14.7109375" style="2" customWidth="1"/>
    <col min="15873" max="15873" width="5.140625" style="2" customWidth="1"/>
    <col min="15874" max="15880" width="4.140625" style="2" customWidth="1"/>
    <col min="15881" max="15883" width="3.7109375" style="2" customWidth="1"/>
    <col min="15884" max="15886" width="4.140625" style="2" customWidth="1"/>
    <col min="15887" max="15888" width="4.7109375" style="2" customWidth="1"/>
    <col min="15889" max="15891" width="5.140625" style="2" customWidth="1"/>
    <col min="15892" max="15892" width="2.7109375" style="2" customWidth="1"/>
    <col min="15893" max="15893" width="15.7109375" style="2" customWidth="1"/>
    <col min="15894" max="16127" width="9.140625" style="2"/>
    <col min="16128" max="16128" width="14.7109375" style="2" customWidth="1"/>
    <col min="16129" max="16129" width="5.140625" style="2" customWidth="1"/>
    <col min="16130" max="16136" width="4.140625" style="2" customWidth="1"/>
    <col min="16137" max="16139" width="3.7109375" style="2" customWidth="1"/>
    <col min="16140" max="16142" width="4.140625" style="2" customWidth="1"/>
    <col min="16143" max="16144" width="4.7109375" style="2" customWidth="1"/>
    <col min="16145" max="16147" width="5.140625" style="2" customWidth="1"/>
    <col min="16148" max="16148" width="2.7109375" style="2" customWidth="1"/>
    <col min="16149" max="16149" width="15.7109375" style="2" customWidth="1"/>
    <col min="16150" max="16384" width="9.140625" style="2"/>
  </cols>
  <sheetData>
    <row r="1" spans="1:32" ht="18" customHeight="1" x14ac:dyDescent="0.2">
      <c r="A1" s="65" t="s">
        <v>170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1" t="s">
        <v>169</v>
      </c>
      <c r="O1" s="191"/>
      <c r="P1" s="191"/>
      <c r="Q1" s="191"/>
      <c r="R1" s="191"/>
      <c r="S1" s="197" t="s">
        <v>175</v>
      </c>
      <c r="T1" s="198"/>
    </row>
    <row r="2" spans="1:32" ht="18" customHeight="1" x14ac:dyDescent="0.2">
      <c r="A2" s="66" t="s">
        <v>176</v>
      </c>
      <c r="B2" s="193"/>
      <c r="C2" s="193"/>
      <c r="D2" s="193"/>
      <c r="E2" s="193"/>
      <c r="F2" s="193"/>
      <c r="G2" s="193"/>
      <c r="H2" s="193"/>
      <c r="I2" s="193"/>
      <c r="J2" s="192" t="s">
        <v>174</v>
      </c>
      <c r="K2" s="192"/>
      <c r="L2" s="193"/>
      <c r="M2" s="193"/>
      <c r="N2" s="186" t="s">
        <v>0</v>
      </c>
      <c r="O2" s="186"/>
      <c r="P2" s="186"/>
      <c r="Q2" s="186"/>
      <c r="R2" s="186"/>
      <c r="S2" s="187">
        <f>S3/B3</f>
        <v>0</v>
      </c>
      <c r="T2" s="188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18" customHeight="1" thickBot="1" x14ac:dyDescent="0.25">
      <c r="A3" s="68" t="s">
        <v>1</v>
      </c>
      <c r="B3" s="201">
        <v>1000</v>
      </c>
      <c r="C3" s="201"/>
      <c r="D3" s="200" t="s">
        <v>171</v>
      </c>
      <c r="E3" s="200"/>
      <c r="F3" s="102">
        <v>1</v>
      </c>
      <c r="G3" s="194" t="s">
        <v>172</v>
      </c>
      <c r="H3" s="195"/>
      <c r="I3" s="195"/>
      <c r="J3" s="195"/>
      <c r="K3" s="195"/>
      <c r="L3" s="196"/>
      <c r="M3" s="69" t="s">
        <v>173</v>
      </c>
      <c r="N3" s="185" t="s">
        <v>203</v>
      </c>
      <c r="O3" s="185"/>
      <c r="P3" s="185"/>
      <c r="Q3" s="185"/>
      <c r="R3" s="185"/>
      <c r="S3" s="189">
        <f>SUM(S4,S44,S83,S101)</f>
        <v>0</v>
      </c>
      <c r="T3" s="190"/>
      <c r="U3" s="3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18" customHeight="1" thickBot="1" x14ac:dyDescent="0.25">
      <c r="A4" s="128" t="s">
        <v>2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30"/>
      <c r="R4" s="82" t="s">
        <v>3</v>
      </c>
      <c r="S4" s="83">
        <f>S33+S20+S5</f>
        <v>0</v>
      </c>
      <c r="T4" s="87">
        <f>S4/$B$3</f>
        <v>0</v>
      </c>
      <c r="U4" s="3"/>
      <c r="V4" s="5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ht="18" customHeight="1" thickBot="1" x14ac:dyDescent="0.25">
      <c r="A5" s="122" t="s">
        <v>4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4"/>
      <c r="R5" s="100" t="s">
        <v>3</v>
      </c>
      <c r="S5" s="101">
        <f>SUM(Q10:T19)</f>
        <v>0</v>
      </c>
      <c r="T5" s="95"/>
      <c r="U5" s="3"/>
      <c r="V5" s="5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ht="18" customHeight="1" thickBot="1" x14ac:dyDescent="0.25">
      <c r="A6" s="134" t="s">
        <v>204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6"/>
      <c r="U6" s="3"/>
      <c r="V6" s="5"/>
      <c r="W6" s="4"/>
      <c r="X6" s="4"/>
      <c r="Y6" s="4"/>
      <c r="Z6" s="4"/>
    </row>
    <row r="7" spans="1:32" ht="18" hidden="1" customHeight="1" thickBot="1" x14ac:dyDescent="0.25">
      <c r="A7" s="53" t="s">
        <v>177</v>
      </c>
      <c r="B7" s="35">
        <v>2</v>
      </c>
      <c r="C7" s="35">
        <v>1.5</v>
      </c>
      <c r="D7" s="35">
        <v>1.5</v>
      </c>
      <c r="E7" s="36"/>
      <c r="F7" s="140" t="s">
        <v>148</v>
      </c>
      <c r="G7" s="141"/>
      <c r="H7" s="141"/>
      <c r="I7" s="141"/>
      <c r="J7" s="142"/>
      <c r="K7" s="35">
        <v>2</v>
      </c>
      <c r="L7" s="35">
        <v>3</v>
      </c>
      <c r="M7" s="36"/>
      <c r="N7" s="140" t="s">
        <v>178</v>
      </c>
      <c r="O7" s="141"/>
      <c r="P7" s="142"/>
      <c r="Q7" s="35">
        <v>1.5</v>
      </c>
      <c r="R7" s="35">
        <v>1</v>
      </c>
      <c r="S7" s="35">
        <v>1</v>
      </c>
      <c r="T7" s="37">
        <v>1</v>
      </c>
      <c r="U7" s="11"/>
      <c r="W7" s="4"/>
      <c r="X7" s="4"/>
      <c r="Y7" s="4"/>
      <c r="Z7" s="4"/>
    </row>
    <row r="8" spans="1:32" ht="18" customHeight="1" x14ac:dyDescent="0.2">
      <c r="A8" s="150" t="s">
        <v>5</v>
      </c>
      <c r="B8" s="145"/>
      <c r="C8" s="150" t="s">
        <v>6</v>
      </c>
      <c r="D8" s="145"/>
      <c r="E8" s="146" t="s">
        <v>7</v>
      </c>
      <c r="F8" s="147"/>
      <c r="G8" s="147"/>
      <c r="H8" s="148"/>
      <c r="I8" s="146" t="s">
        <v>8</v>
      </c>
      <c r="J8" s="147"/>
      <c r="K8" s="147"/>
      <c r="L8" s="149"/>
      <c r="M8" s="32"/>
      <c r="N8" s="32"/>
      <c r="O8" s="33"/>
      <c r="P8" s="34"/>
      <c r="Q8" s="143" t="s">
        <v>162</v>
      </c>
      <c r="R8" s="144"/>
      <c r="S8" s="144"/>
      <c r="T8" s="145"/>
      <c r="U8" s="12"/>
      <c r="W8" s="4"/>
      <c r="X8" s="4"/>
      <c r="Y8" s="4"/>
      <c r="Z8" s="4"/>
    </row>
    <row r="9" spans="1:32" ht="18" customHeight="1" x14ac:dyDescent="0.2">
      <c r="A9" s="22" t="s">
        <v>9</v>
      </c>
      <c r="B9" s="23" t="s">
        <v>10</v>
      </c>
      <c r="C9" s="24" t="s">
        <v>11</v>
      </c>
      <c r="D9" s="23" t="s">
        <v>12</v>
      </c>
      <c r="E9" s="24" t="s">
        <v>13</v>
      </c>
      <c r="F9" s="25" t="s">
        <v>14</v>
      </c>
      <c r="G9" s="25" t="s">
        <v>15</v>
      </c>
      <c r="H9" s="25" t="s">
        <v>16</v>
      </c>
      <c r="I9" s="24" t="s">
        <v>13</v>
      </c>
      <c r="J9" s="25" t="s">
        <v>14</v>
      </c>
      <c r="K9" s="25" t="s">
        <v>15</v>
      </c>
      <c r="L9" s="23" t="s">
        <v>16</v>
      </c>
      <c r="M9" s="26"/>
      <c r="N9" s="26"/>
      <c r="O9" s="25"/>
      <c r="P9" s="27"/>
      <c r="Q9" s="24" t="s">
        <v>13</v>
      </c>
      <c r="R9" s="25" t="s">
        <v>14</v>
      </c>
      <c r="S9" s="25" t="s">
        <v>15</v>
      </c>
      <c r="T9" s="23" t="s">
        <v>17</v>
      </c>
      <c r="U9" s="13"/>
    </row>
    <row r="10" spans="1:32" ht="18" customHeight="1" x14ac:dyDescent="0.2">
      <c r="A10" s="115"/>
      <c r="B10" s="8"/>
      <c r="C10" s="9"/>
      <c r="D10" s="10"/>
      <c r="E10" s="9"/>
      <c r="F10" s="6"/>
      <c r="G10" s="6"/>
      <c r="H10" s="7"/>
      <c r="I10" s="9"/>
      <c r="J10" s="6"/>
      <c r="K10" s="6"/>
      <c r="L10" s="103"/>
      <c r="M10" s="47"/>
      <c r="N10" s="47"/>
      <c r="O10" s="16"/>
      <c r="P10" s="28"/>
      <c r="Q10" s="29">
        <f>IF($B10="c",(($C10+$D10)*$E10)*$I10*$B$7,IF($B10="d",(($C10+$D10)*$E10)*$I10*$K$7,IF($B10="dc",(($C10+$D10)*$E10)*$I10*$L$7,(($C10+$D10)*$E10)*$I10*$Q$7)))</f>
        <v>0</v>
      </c>
      <c r="R10" s="30">
        <f>IF($B10="c",(($C10+$D10)*$F10)*$J10*$C$7,(($C10+$D10)*$F10)*$J10*$R$7)</f>
        <v>0</v>
      </c>
      <c r="S10" s="30">
        <f>IF($B10="c",(($C10+$D10)*$G10)*$K10*$D$7,(($C10+$D10)*$G10)*$K10*$S$7)</f>
        <v>0</v>
      </c>
      <c r="T10" s="31">
        <f>($C10+$D10)*$H10*$T$7</f>
        <v>0</v>
      </c>
      <c r="U10" s="11"/>
      <c r="W10" s="4"/>
      <c r="X10" s="4"/>
      <c r="Y10" s="4"/>
      <c r="Z10" s="4"/>
    </row>
    <row r="11" spans="1:32" ht="18" customHeight="1" x14ac:dyDescent="0.2">
      <c r="A11" s="115"/>
      <c r="B11" s="8"/>
      <c r="C11" s="9"/>
      <c r="D11" s="10"/>
      <c r="E11" s="9"/>
      <c r="F11" s="6"/>
      <c r="G11" s="6"/>
      <c r="H11" s="7"/>
      <c r="I11" s="9"/>
      <c r="J11" s="6"/>
      <c r="K11" s="6"/>
      <c r="L11" s="103"/>
      <c r="M11" s="47"/>
      <c r="N11" s="47"/>
      <c r="O11" s="16"/>
      <c r="P11" s="28"/>
      <c r="Q11" s="29">
        <f t="shared" ref="Q11:Q19" si="0">IF($B11="c",(($C11+$D11)*$E11)*$I11*$B$7,IF($B11="d",(($C11+$D11)*$E11)*$I11*$K$7,IF($B11="dc",(($C11+$D11)*$E11)*$I11*$L$7,(($C11+$D11)*$E11)*$I11*$Q$7)))</f>
        <v>0</v>
      </c>
      <c r="R11" s="30">
        <f t="shared" ref="R11:R19" si="1">IF($B11="c",(($C11+$D11)*$F11)*$J11*$C$7,(($C11+$D11)*$F11)*$J11*$R$7)</f>
        <v>0</v>
      </c>
      <c r="S11" s="30">
        <f t="shared" ref="S11:S19" si="2">IF($B11="c",(($C11+$D11)*$G11)*$K11*$D$7,(($C11+$D11)*$G11)*$K11*$S$7)</f>
        <v>0</v>
      </c>
      <c r="T11" s="31">
        <f t="shared" ref="T11:T19" si="3">($C11+$D11)*$H11*$T$7</f>
        <v>0</v>
      </c>
      <c r="U11" s="11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ht="18" customHeight="1" x14ac:dyDescent="0.2">
      <c r="A12" s="115"/>
      <c r="B12" s="8"/>
      <c r="C12" s="9"/>
      <c r="D12" s="10"/>
      <c r="E12" s="9"/>
      <c r="F12" s="6"/>
      <c r="G12" s="6"/>
      <c r="H12" s="7"/>
      <c r="I12" s="9"/>
      <c r="J12" s="6"/>
      <c r="K12" s="6"/>
      <c r="L12" s="103"/>
      <c r="M12" s="47"/>
      <c r="N12" s="47"/>
      <c r="O12" s="16"/>
      <c r="P12" s="28"/>
      <c r="Q12" s="29">
        <f t="shared" si="0"/>
        <v>0</v>
      </c>
      <c r="R12" s="30">
        <f t="shared" si="1"/>
        <v>0</v>
      </c>
      <c r="S12" s="30">
        <f t="shared" si="2"/>
        <v>0</v>
      </c>
      <c r="T12" s="31">
        <f t="shared" si="3"/>
        <v>0</v>
      </c>
      <c r="U12" s="11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ht="18" customHeight="1" x14ac:dyDescent="0.2">
      <c r="A13" s="115"/>
      <c r="B13" s="8"/>
      <c r="C13" s="9"/>
      <c r="D13" s="10"/>
      <c r="E13" s="9"/>
      <c r="F13" s="6"/>
      <c r="G13" s="6"/>
      <c r="H13" s="6"/>
      <c r="I13" s="9"/>
      <c r="J13" s="6"/>
      <c r="K13" s="6"/>
      <c r="L13" s="10"/>
      <c r="M13" s="47"/>
      <c r="N13" s="47"/>
      <c r="O13" s="16"/>
      <c r="P13" s="28"/>
      <c r="Q13" s="29">
        <f t="shared" si="0"/>
        <v>0</v>
      </c>
      <c r="R13" s="30">
        <f t="shared" si="1"/>
        <v>0</v>
      </c>
      <c r="S13" s="30">
        <f t="shared" si="2"/>
        <v>0</v>
      </c>
      <c r="T13" s="31">
        <f t="shared" si="3"/>
        <v>0</v>
      </c>
      <c r="U13" s="3"/>
      <c r="V13" s="5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spans="1:32" ht="18" customHeight="1" x14ac:dyDescent="0.2">
      <c r="A14" s="112"/>
      <c r="B14" s="8"/>
      <c r="C14" s="9"/>
      <c r="D14" s="10"/>
      <c r="E14" s="9"/>
      <c r="F14" s="6"/>
      <c r="G14" s="6"/>
      <c r="H14" s="6"/>
      <c r="I14" s="9"/>
      <c r="J14" s="6"/>
      <c r="K14" s="6"/>
      <c r="L14" s="10"/>
      <c r="M14" s="47"/>
      <c r="N14" s="47"/>
      <c r="O14" s="16"/>
      <c r="P14" s="28"/>
      <c r="Q14" s="29">
        <f t="shared" si="0"/>
        <v>0</v>
      </c>
      <c r="R14" s="30">
        <f t="shared" si="1"/>
        <v>0</v>
      </c>
      <c r="S14" s="30">
        <f t="shared" si="2"/>
        <v>0</v>
      </c>
      <c r="T14" s="31">
        <f t="shared" si="3"/>
        <v>0</v>
      </c>
      <c r="U14" s="3"/>
      <c r="V14" s="5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ht="18" customHeight="1" x14ac:dyDescent="0.2">
      <c r="A15" s="113"/>
      <c r="B15" s="8"/>
      <c r="C15" s="9"/>
      <c r="D15" s="10"/>
      <c r="E15" s="9"/>
      <c r="F15" s="6"/>
      <c r="G15" s="6"/>
      <c r="H15" s="6"/>
      <c r="I15" s="9"/>
      <c r="J15" s="6"/>
      <c r="K15" s="6"/>
      <c r="L15" s="10"/>
      <c r="M15" s="47"/>
      <c r="N15" s="47"/>
      <c r="O15" s="16"/>
      <c r="P15" s="28"/>
      <c r="Q15" s="29">
        <f t="shared" si="0"/>
        <v>0</v>
      </c>
      <c r="R15" s="30">
        <f t="shared" si="1"/>
        <v>0</v>
      </c>
      <c r="S15" s="30">
        <f t="shared" si="2"/>
        <v>0</v>
      </c>
      <c r="T15" s="31">
        <f t="shared" si="3"/>
        <v>0</v>
      </c>
      <c r="U15" s="3"/>
      <c r="V15" s="5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ht="18" customHeight="1" x14ac:dyDescent="0.2">
      <c r="A16" s="112"/>
      <c r="B16" s="8"/>
      <c r="C16" s="9"/>
      <c r="D16" s="10"/>
      <c r="E16" s="9"/>
      <c r="F16" s="6"/>
      <c r="G16" s="6"/>
      <c r="H16" s="7"/>
      <c r="I16" s="9"/>
      <c r="J16" s="6"/>
      <c r="K16" s="6"/>
      <c r="L16" s="103"/>
      <c r="M16" s="47"/>
      <c r="N16" s="47"/>
      <c r="O16" s="16"/>
      <c r="P16" s="28"/>
      <c r="Q16" s="29">
        <f t="shared" si="0"/>
        <v>0</v>
      </c>
      <c r="R16" s="30">
        <f t="shared" si="1"/>
        <v>0</v>
      </c>
      <c r="S16" s="30">
        <f t="shared" si="2"/>
        <v>0</v>
      </c>
      <c r="T16" s="31">
        <f t="shared" si="3"/>
        <v>0</v>
      </c>
      <c r="U16" s="3"/>
      <c r="V16" s="5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ht="18" customHeight="1" x14ac:dyDescent="0.2">
      <c r="A17" s="112"/>
      <c r="B17" s="8"/>
      <c r="C17" s="9"/>
      <c r="D17" s="10"/>
      <c r="E17" s="9"/>
      <c r="F17" s="6"/>
      <c r="G17" s="6"/>
      <c r="H17" s="7"/>
      <c r="I17" s="9"/>
      <c r="J17" s="6"/>
      <c r="K17" s="6"/>
      <c r="L17" s="103"/>
      <c r="M17" s="47"/>
      <c r="N17" s="47"/>
      <c r="O17" s="16"/>
      <c r="P17" s="28"/>
      <c r="Q17" s="29">
        <f t="shared" si="0"/>
        <v>0</v>
      </c>
      <c r="R17" s="30">
        <f t="shared" si="1"/>
        <v>0</v>
      </c>
      <c r="S17" s="30">
        <f t="shared" si="2"/>
        <v>0</v>
      </c>
      <c r="T17" s="31">
        <f t="shared" si="3"/>
        <v>0</v>
      </c>
      <c r="U17" s="12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ht="18" customHeight="1" x14ac:dyDescent="0.2">
      <c r="A18" s="112"/>
      <c r="B18" s="8"/>
      <c r="C18" s="9"/>
      <c r="D18" s="10"/>
      <c r="E18" s="9"/>
      <c r="F18" s="6"/>
      <c r="G18" s="6"/>
      <c r="H18" s="7"/>
      <c r="I18" s="9"/>
      <c r="J18" s="6"/>
      <c r="K18" s="6"/>
      <c r="L18" s="103"/>
      <c r="M18" s="47"/>
      <c r="N18" s="47"/>
      <c r="O18" s="16"/>
      <c r="P18" s="28"/>
      <c r="Q18" s="29">
        <f t="shared" si="0"/>
        <v>0</v>
      </c>
      <c r="R18" s="30">
        <f t="shared" si="1"/>
        <v>0</v>
      </c>
      <c r="S18" s="30">
        <f t="shared" si="2"/>
        <v>0</v>
      </c>
      <c r="T18" s="31">
        <f t="shared" si="3"/>
        <v>0</v>
      </c>
      <c r="U18" s="13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ht="18" customHeight="1" thickBot="1" x14ac:dyDescent="0.25">
      <c r="A19" s="114"/>
      <c r="B19" s="38"/>
      <c r="C19" s="39"/>
      <c r="D19" s="40"/>
      <c r="E19" s="39"/>
      <c r="F19" s="41"/>
      <c r="G19" s="41"/>
      <c r="H19" s="104"/>
      <c r="I19" s="39"/>
      <c r="J19" s="41"/>
      <c r="K19" s="41"/>
      <c r="L19" s="105"/>
      <c r="M19" s="110"/>
      <c r="N19" s="110"/>
      <c r="O19" s="17"/>
      <c r="P19" s="45"/>
      <c r="Q19" s="42">
        <f t="shared" si="0"/>
        <v>0</v>
      </c>
      <c r="R19" s="43">
        <f t="shared" si="1"/>
        <v>0</v>
      </c>
      <c r="S19" s="43">
        <f t="shared" si="2"/>
        <v>0</v>
      </c>
      <c r="T19" s="44">
        <f t="shared" si="3"/>
        <v>0</v>
      </c>
      <c r="U19" s="11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ht="18" customHeight="1" thickBot="1" x14ac:dyDescent="0.25">
      <c r="A20" s="119" t="s">
        <v>18</v>
      </c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1"/>
      <c r="R20" s="93" t="s">
        <v>3</v>
      </c>
      <c r="S20" s="94">
        <f>SUM(Q25:T32)</f>
        <v>0</v>
      </c>
      <c r="T20" s="95"/>
      <c r="U20" s="11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ht="18" customHeight="1" thickBot="1" x14ac:dyDescent="0.25">
      <c r="A21" s="134" t="s">
        <v>205</v>
      </c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6"/>
      <c r="U21" s="1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ht="18" hidden="1" customHeight="1" thickBot="1" x14ac:dyDescent="0.25">
      <c r="A22" s="174"/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6"/>
      <c r="N22" s="177" t="s">
        <v>179</v>
      </c>
      <c r="O22" s="178"/>
      <c r="P22" s="179"/>
      <c r="Q22" s="54">
        <v>0.2</v>
      </c>
      <c r="R22" s="54">
        <v>0.1</v>
      </c>
      <c r="S22" s="54">
        <v>0.3</v>
      </c>
      <c r="T22" s="67">
        <v>0.6</v>
      </c>
      <c r="U22" s="15"/>
    </row>
    <row r="23" spans="1:32" ht="18" customHeight="1" x14ac:dyDescent="0.2">
      <c r="A23" s="118" t="s">
        <v>5</v>
      </c>
      <c r="B23" s="171" t="s">
        <v>19</v>
      </c>
      <c r="C23" s="172"/>
      <c r="D23" s="172"/>
      <c r="E23" s="173"/>
      <c r="F23" s="19"/>
      <c r="G23" s="20"/>
      <c r="H23" s="20"/>
      <c r="I23" s="20"/>
      <c r="J23" s="49"/>
      <c r="K23" s="20"/>
      <c r="L23" s="20"/>
      <c r="M23" s="20"/>
      <c r="N23" s="20"/>
      <c r="O23" s="20"/>
      <c r="P23" s="21"/>
      <c r="Q23" s="171" t="s">
        <v>162</v>
      </c>
      <c r="R23" s="172"/>
      <c r="S23" s="172"/>
      <c r="T23" s="173"/>
      <c r="U23" s="15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ht="18" customHeight="1" x14ac:dyDescent="0.2">
      <c r="A24" s="50" t="s">
        <v>9</v>
      </c>
      <c r="B24" s="24" t="s">
        <v>21</v>
      </c>
      <c r="C24" s="25" t="s">
        <v>168</v>
      </c>
      <c r="D24" s="25" t="s">
        <v>20</v>
      </c>
      <c r="E24" s="23" t="s">
        <v>22</v>
      </c>
      <c r="F24" s="26"/>
      <c r="G24" s="25"/>
      <c r="H24" s="25"/>
      <c r="I24" s="25"/>
      <c r="J24" s="25"/>
      <c r="K24" s="25"/>
      <c r="L24" s="20"/>
      <c r="M24" s="20"/>
      <c r="N24" s="20"/>
      <c r="O24" s="20"/>
      <c r="P24" s="27"/>
      <c r="Q24" s="24" t="s">
        <v>21</v>
      </c>
      <c r="R24" s="25" t="s">
        <v>168</v>
      </c>
      <c r="S24" s="25" t="s">
        <v>20</v>
      </c>
      <c r="T24" s="23" t="s">
        <v>22</v>
      </c>
      <c r="U24" s="15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ht="18" customHeight="1" x14ac:dyDescent="0.2">
      <c r="A25" s="115"/>
      <c r="B25" s="9"/>
      <c r="C25" s="6"/>
      <c r="D25" s="6"/>
      <c r="E25" s="10"/>
      <c r="F25" s="47"/>
      <c r="G25" s="16"/>
      <c r="H25" s="48"/>
      <c r="I25" s="48"/>
      <c r="J25" s="16"/>
      <c r="K25" s="16"/>
      <c r="L25" s="46"/>
      <c r="M25" s="46"/>
      <c r="N25" s="46"/>
      <c r="O25" s="46"/>
      <c r="P25" s="28"/>
      <c r="Q25" s="29">
        <f t="shared" ref="Q25:Q32" si="4">$B25*$Q$22</f>
        <v>0</v>
      </c>
      <c r="R25" s="30">
        <f t="shared" ref="R25:R32" si="5">$C25*$R$22</f>
        <v>0</v>
      </c>
      <c r="S25" s="30">
        <f t="shared" ref="S25:S32" si="6">$D25*$S$22</f>
        <v>0</v>
      </c>
      <c r="T25" s="31">
        <f t="shared" ref="T25:T32" si="7">$E25*$T$22</f>
        <v>0</v>
      </c>
      <c r="U25" s="15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18" customHeight="1" x14ac:dyDescent="0.2">
      <c r="A26" s="115"/>
      <c r="B26" s="9"/>
      <c r="C26" s="6"/>
      <c r="D26" s="6"/>
      <c r="E26" s="10"/>
      <c r="F26" s="47"/>
      <c r="G26" s="16"/>
      <c r="H26" s="48"/>
      <c r="I26" s="48"/>
      <c r="J26" s="16"/>
      <c r="K26" s="16"/>
      <c r="L26" s="46"/>
      <c r="M26" s="46"/>
      <c r="N26" s="46"/>
      <c r="O26" s="46"/>
      <c r="P26" s="28"/>
      <c r="Q26" s="29">
        <f t="shared" si="4"/>
        <v>0</v>
      </c>
      <c r="R26" s="30">
        <f t="shared" si="5"/>
        <v>0</v>
      </c>
      <c r="S26" s="30">
        <f t="shared" si="6"/>
        <v>0</v>
      </c>
      <c r="T26" s="31">
        <f t="shared" si="7"/>
        <v>0</v>
      </c>
      <c r="U26" s="15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</row>
    <row r="27" spans="1:32" ht="18" customHeight="1" x14ac:dyDescent="0.2">
      <c r="A27" s="115"/>
      <c r="B27" s="9"/>
      <c r="C27" s="6"/>
      <c r="D27" s="6"/>
      <c r="E27" s="10"/>
      <c r="F27" s="47"/>
      <c r="G27" s="16"/>
      <c r="H27" s="48"/>
      <c r="I27" s="48"/>
      <c r="J27" s="16"/>
      <c r="K27" s="16"/>
      <c r="L27" s="46"/>
      <c r="M27" s="46"/>
      <c r="N27" s="46"/>
      <c r="O27" s="46"/>
      <c r="P27" s="28"/>
      <c r="Q27" s="29">
        <f t="shared" si="4"/>
        <v>0</v>
      </c>
      <c r="R27" s="30">
        <f t="shared" si="5"/>
        <v>0</v>
      </c>
      <c r="S27" s="30">
        <f t="shared" si="6"/>
        <v>0</v>
      </c>
      <c r="T27" s="31">
        <f t="shared" si="7"/>
        <v>0</v>
      </c>
      <c r="U27" s="15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</row>
    <row r="28" spans="1:32" ht="18" customHeight="1" x14ac:dyDescent="0.2">
      <c r="A28" s="115"/>
      <c r="B28" s="9"/>
      <c r="C28" s="6"/>
      <c r="D28" s="6"/>
      <c r="E28" s="10"/>
      <c r="F28" s="47"/>
      <c r="G28" s="16"/>
      <c r="H28" s="48"/>
      <c r="I28" s="48"/>
      <c r="J28" s="16"/>
      <c r="K28" s="16"/>
      <c r="L28" s="46"/>
      <c r="M28" s="46"/>
      <c r="N28" s="46"/>
      <c r="O28" s="46"/>
      <c r="P28" s="28"/>
      <c r="Q28" s="29">
        <f t="shared" si="4"/>
        <v>0</v>
      </c>
      <c r="R28" s="30">
        <f t="shared" si="5"/>
        <v>0</v>
      </c>
      <c r="S28" s="30">
        <f t="shared" si="6"/>
        <v>0</v>
      </c>
      <c r="T28" s="31">
        <f t="shared" si="7"/>
        <v>0</v>
      </c>
      <c r="U28" s="15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</row>
    <row r="29" spans="1:32" ht="18" customHeight="1" x14ac:dyDescent="0.2">
      <c r="A29" s="115"/>
      <c r="B29" s="9"/>
      <c r="C29" s="6"/>
      <c r="D29" s="6"/>
      <c r="E29" s="10"/>
      <c r="F29" s="47"/>
      <c r="G29" s="16"/>
      <c r="H29" s="48"/>
      <c r="I29" s="48"/>
      <c r="J29" s="16"/>
      <c r="K29" s="16"/>
      <c r="L29" s="46"/>
      <c r="M29" s="46"/>
      <c r="N29" s="46"/>
      <c r="O29" s="46"/>
      <c r="P29" s="28"/>
      <c r="Q29" s="29">
        <f t="shared" si="4"/>
        <v>0</v>
      </c>
      <c r="R29" s="30">
        <f t="shared" si="5"/>
        <v>0</v>
      </c>
      <c r="S29" s="30">
        <f t="shared" si="6"/>
        <v>0</v>
      </c>
      <c r="T29" s="31">
        <f t="shared" si="7"/>
        <v>0</v>
      </c>
      <c r="U29" s="15"/>
    </row>
    <row r="30" spans="1:32" ht="18" customHeight="1" x14ac:dyDescent="0.2">
      <c r="A30" s="115"/>
      <c r="B30" s="9"/>
      <c r="C30" s="6"/>
      <c r="D30" s="6"/>
      <c r="E30" s="10"/>
      <c r="F30" s="47"/>
      <c r="G30" s="16"/>
      <c r="H30" s="48"/>
      <c r="I30" s="48"/>
      <c r="J30" s="16"/>
      <c r="K30" s="16"/>
      <c r="L30" s="46"/>
      <c r="M30" s="46"/>
      <c r="N30" s="46"/>
      <c r="O30" s="46"/>
      <c r="P30" s="28"/>
      <c r="Q30" s="29">
        <f t="shared" si="4"/>
        <v>0</v>
      </c>
      <c r="R30" s="30">
        <f t="shared" si="5"/>
        <v>0</v>
      </c>
      <c r="S30" s="30">
        <f t="shared" si="6"/>
        <v>0</v>
      </c>
      <c r="T30" s="31">
        <f t="shared" si="7"/>
        <v>0</v>
      </c>
      <c r="U30" s="15"/>
    </row>
    <row r="31" spans="1:32" ht="18" customHeight="1" x14ac:dyDescent="0.2">
      <c r="A31" s="116"/>
      <c r="B31" s="9"/>
      <c r="C31" s="6"/>
      <c r="D31" s="6"/>
      <c r="E31" s="10"/>
      <c r="F31" s="47"/>
      <c r="G31" s="16"/>
      <c r="H31" s="48"/>
      <c r="I31" s="48"/>
      <c r="J31" s="16"/>
      <c r="K31" s="16"/>
      <c r="L31" s="46"/>
      <c r="M31" s="46"/>
      <c r="N31" s="46"/>
      <c r="O31" s="46"/>
      <c r="P31" s="28"/>
      <c r="Q31" s="29">
        <f t="shared" si="4"/>
        <v>0</v>
      </c>
      <c r="R31" s="30">
        <f t="shared" si="5"/>
        <v>0</v>
      </c>
      <c r="S31" s="30">
        <f t="shared" si="6"/>
        <v>0</v>
      </c>
      <c r="T31" s="31">
        <f t="shared" si="7"/>
        <v>0</v>
      </c>
      <c r="U31" s="15"/>
    </row>
    <row r="32" spans="1:32" ht="18" customHeight="1" thickBot="1" x14ac:dyDescent="0.25">
      <c r="A32" s="117"/>
      <c r="B32" s="39"/>
      <c r="C32" s="41"/>
      <c r="D32" s="41"/>
      <c r="E32" s="40"/>
      <c r="F32" s="110"/>
      <c r="G32" s="17"/>
      <c r="H32" s="18"/>
      <c r="I32" s="18"/>
      <c r="J32" s="17"/>
      <c r="K32" s="17"/>
      <c r="L32" s="51"/>
      <c r="M32" s="51"/>
      <c r="N32" s="51"/>
      <c r="O32" s="51"/>
      <c r="P32" s="45"/>
      <c r="Q32" s="42">
        <f t="shared" si="4"/>
        <v>0</v>
      </c>
      <c r="R32" s="43">
        <f t="shared" si="5"/>
        <v>0</v>
      </c>
      <c r="S32" s="43">
        <f t="shared" si="6"/>
        <v>0</v>
      </c>
      <c r="T32" s="44">
        <f t="shared" si="7"/>
        <v>0</v>
      </c>
      <c r="U32" s="15"/>
    </row>
    <row r="33" spans="1:21" ht="18" customHeight="1" thickBot="1" x14ac:dyDescent="0.25">
      <c r="A33" s="119" t="s">
        <v>23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1"/>
      <c r="R33" s="93" t="s">
        <v>3</v>
      </c>
      <c r="S33" s="94">
        <f>SUM($I$36:$I$43,$T$36:$T$42)</f>
        <v>0</v>
      </c>
      <c r="T33" s="95"/>
      <c r="U33" s="15"/>
    </row>
    <row r="34" spans="1:21" ht="18" customHeight="1" thickBot="1" x14ac:dyDescent="0.25">
      <c r="A34" s="134" t="s">
        <v>180</v>
      </c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6"/>
      <c r="U34" s="15"/>
    </row>
    <row r="35" spans="1:21" ht="18" customHeight="1" thickBot="1" x14ac:dyDescent="0.25">
      <c r="A35" s="131" t="s">
        <v>24</v>
      </c>
      <c r="B35" s="132"/>
      <c r="C35" s="132"/>
      <c r="D35" s="132"/>
      <c r="E35" s="132"/>
      <c r="F35" s="133"/>
      <c r="G35" s="52" t="s">
        <v>25</v>
      </c>
      <c r="H35" s="52" t="s">
        <v>26</v>
      </c>
      <c r="I35" s="57" t="s">
        <v>163</v>
      </c>
      <c r="J35" s="131" t="s">
        <v>24</v>
      </c>
      <c r="K35" s="132"/>
      <c r="L35" s="132"/>
      <c r="M35" s="132"/>
      <c r="N35" s="132"/>
      <c r="O35" s="132"/>
      <c r="P35" s="132"/>
      <c r="Q35" s="133"/>
      <c r="R35" s="52" t="s">
        <v>25</v>
      </c>
      <c r="S35" s="52" t="s">
        <v>26</v>
      </c>
      <c r="T35" s="57" t="s">
        <v>163</v>
      </c>
      <c r="U35" s="15"/>
    </row>
    <row r="36" spans="1:21" ht="18" customHeight="1" x14ac:dyDescent="0.2">
      <c r="A36" s="154" t="s">
        <v>27</v>
      </c>
      <c r="B36" s="155"/>
      <c r="C36" s="155"/>
      <c r="D36" s="155"/>
      <c r="E36" s="155"/>
      <c r="F36" s="155"/>
      <c r="G36" s="62"/>
      <c r="H36" s="56">
        <v>0.7</v>
      </c>
      <c r="I36" s="63">
        <f t="shared" ref="I36:I42" si="8">G36*H36</f>
        <v>0</v>
      </c>
      <c r="J36" s="154" t="s">
        <v>28</v>
      </c>
      <c r="K36" s="155"/>
      <c r="L36" s="155"/>
      <c r="M36" s="155"/>
      <c r="N36" s="155"/>
      <c r="O36" s="155"/>
      <c r="P36" s="155"/>
      <c r="Q36" s="155"/>
      <c r="R36" s="62"/>
      <c r="S36" s="56">
        <v>1.5</v>
      </c>
      <c r="T36" s="63">
        <f t="shared" ref="T36:T41" si="9">R36*S36</f>
        <v>0</v>
      </c>
      <c r="U36" s="15"/>
    </row>
    <row r="37" spans="1:21" ht="18" customHeight="1" x14ac:dyDescent="0.2">
      <c r="A37" s="151" t="s">
        <v>29</v>
      </c>
      <c r="B37" s="152"/>
      <c r="C37" s="152"/>
      <c r="D37" s="152"/>
      <c r="E37" s="152"/>
      <c r="F37" s="152"/>
      <c r="G37" s="61"/>
      <c r="H37" s="55">
        <v>1</v>
      </c>
      <c r="I37" s="64">
        <f t="shared" si="8"/>
        <v>0</v>
      </c>
      <c r="J37" s="151" t="s">
        <v>30</v>
      </c>
      <c r="K37" s="152"/>
      <c r="L37" s="152"/>
      <c r="M37" s="152"/>
      <c r="N37" s="152"/>
      <c r="O37" s="152"/>
      <c r="P37" s="152"/>
      <c r="Q37" s="152"/>
      <c r="R37" s="61"/>
      <c r="S37" s="55">
        <v>1.5</v>
      </c>
      <c r="T37" s="64">
        <f t="shared" si="9"/>
        <v>0</v>
      </c>
      <c r="U37" s="15"/>
    </row>
    <row r="38" spans="1:21" ht="18" customHeight="1" x14ac:dyDescent="0.2">
      <c r="A38" s="151" t="s">
        <v>31</v>
      </c>
      <c r="B38" s="152"/>
      <c r="C38" s="152"/>
      <c r="D38" s="152"/>
      <c r="E38" s="152"/>
      <c r="F38" s="152"/>
      <c r="G38" s="61"/>
      <c r="H38" s="55">
        <v>6</v>
      </c>
      <c r="I38" s="64">
        <f t="shared" si="8"/>
        <v>0</v>
      </c>
      <c r="J38" s="151" t="s">
        <v>32</v>
      </c>
      <c r="K38" s="152"/>
      <c r="L38" s="152"/>
      <c r="M38" s="152"/>
      <c r="N38" s="152"/>
      <c r="O38" s="152"/>
      <c r="P38" s="152"/>
      <c r="Q38" s="152"/>
      <c r="R38" s="61"/>
      <c r="S38" s="55">
        <v>55</v>
      </c>
      <c r="T38" s="64">
        <f t="shared" si="9"/>
        <v>0</v>
      </c>
      <c r="U38" s="15"/>
    </row>
    <row r="39" spans="1:21" ht="18" customHeight="1" x14ac:dyDescent="0.2">
      <c r="A39" s="151" t="s">
        <v>33</v>
      </c>
      <c r="B39" s="152"/>
      <c r="C39" s="152"/>
      <c r="D39" s="152"/>
      <c r="E39" s="152"/>
      <c r="F39" s="152"/>
      <c r="G39" s="61"/>
      <c r="H39" s="55">
        <v>0.1</v>
      </c>
      <c r="I39" s="64">
        <f t="shared" si="8"/>
        <v>0</v>
      </c>
      <c r="J39" s="151" t="s">
        <v>34</v>
      </c>
      <c r="K39" s="152"/>
      <c r="L39" s="152"/>
      <c r="M39" s="152"/>
      <c r="N39" s="152"/>
      <c r="O39" s="152"/>
      <c r="P39" s="152"/>
      <c r="Q39" s="152"/>
      <c r="R39" s="61"/>
      <c r="S39" s="55">
        <v>60</v>
      </c>
      <c r="T39" s="64">
        <f t="shared" si="9"/>
        <v>0</v>
      </c>
      <c r="U39" s="15"/>
    </row>
    <row r="40" spans="1:21" ht="18" customHeight="1" x14ac:dyDescent="0.2">
      <c r="A40" s="151" t="s">
        <v>191</v>
      </c>
      <c r="B40" s="152"/>
      <c r="C40" s="152"/>
      <c r="D40" s="152"/>
      <c r="E40" s="152"/>
      <c r="F40" s="152"/>
      <c r="G40" s="61"/>
      <c r="H40" s="55">
        <v>3</v>
      </c>
      <c r="I40" s="64">
        <f t="shared" si="8"/>
        <v>0</v>
      </c>
      <c r="J40" s="151" t="s">
        <v>35</v>
      </c>
      <c r="K40" s="152"/>
      <c r="L40" s="152"/>
      <c r="M40" s="152"/>
      <c r="N40" s="152"/>
      <c r="O40" s="152"/>
      <c r="P40" s="152"/>
      <c r="Q40" s="152"/>
      <c r="R40" s="61"/>
      <c r="S40" s="55">
        <v>30</v>
      </c>
      <c r="T40" s="64">
        <f t="shared" si="9"/>
        <v>0</v>
      </c>
      <c r="U40" s="15"/>
    </row>
    <row r="41" spans="1:21" ht="18" customHeight="1" x14ac:dyDescent="0.2">
      <c r="A41" s="151" t="s">
        <v>36</v>
      </c>
      <c r="B41" s="153"/>
      <c r="C41" s="153"/>
      <c r="D41" s="153"/>
      <c r="E41" s="153"/>
      <c r="F41" s="153"/>
      <c r="G41" s="61"/>
      <c r="H41" s="55">
        <v>1</v>
      </c>
      <c r="I41" s="64">
        <f t="shared" si="8"/>
        <v>0</v>
      </c>
      <c r="J41" s="151" t="s">
        <v>37</v>
      </c>
      <c r="K41" s="152"/>
      <c r="L41" s="152"/>
      <c r="M41" s="152"/>
      <c r="N41" s="152"/>
      <c r="O41" s="152"/>
      <c r="P41" s="152"/>
      <c r="Q41" s="152"/>
      <c r="R41" s="61"/>
      <c r="S41" s="55">
        <v>35</v>
      </c>
      <c r="T41" s="64">
        <f t="shared" si="9"/>
        <v>0</v>
      </c>
      <c r="U41" s="15"/>
    </row>
    <row r="42" spans="1:21" ht="18" customHeight="1" x14ac:dyDescent="0.2">
      <c r="A42" s="182" t="s">
        <v>167</v>
      </c>
      <c r="B42" s="183"/>
      <c r="C42" s="183"/>
      <c r="D42" s="183"/>
      <c r="E42" s="183"/>
      <c r="F42" s="184"/>
      <c r="G42" s="61"/>
      <c r="H42" s="55">
        <v>2</v>
      </c>
      <c r="I42" s="64">
        <f t="shared" si="8"/>
        <v>0</v>
      </c>
      <c r="J42" s="210" t="s">
        <v>38</v>
      </c>
      <c r="K42" s="211"/>
      <c r="L42" s="211"/>
      <c r="M42" s="211"/>
      <c r="N42" s="211"/>
      <c r="O42" s="211"/>
      <c r="P42" s="211"/>
      <c r="Q42" s="211"/>
      <c r="R42" s="61"/>
      <c r="S42" s="55">
        <v>6</v>
      </c>
      <c r="T42" s="64">
        <f>R42*S42</f>
        <v>0</v>
      </c>
      <c r="U42" s="15"/>
    </row>
    <row r="43" spans="1:21" ht="18" customHeight="1" thickBot="1" x14ac:dyDescent="0.25">
      <c r="A43" s="180" t="s">
        <v>210</v>
      </c>
      <c r="B43" s="181"/>
      <c r="C43" s="181"/>
      <c r="D43" s="181"/>
      <c r="E43" s="181"/>
      <c r="F43" s="181"/>
      <c r="G43" s="70"/>
      <c r="H43" s="106"/>
      <c r="I43" s="71"/>
      <c r="J43" s="137"/>
      <c r="K43" s="138"/>
      <c r="L43" s="138"/>
      <c r="M43" s="138"/>
      <c r="N43" s="138"/>
      <c r="O43" s="138"/>
      <c r="P43" s="138"/>
      <c r="Q43" s="139"/>
      <c r="R43" s="111"/>
      <c r="S43" s="72"/>
      <c r="T43" s="73"/>
      <c r="U43" s="15"/>
    </row>
    <row r="44" spans="1:21" ht="18" customHeight="1" thickBot="1" x14ac:dyDescent="0.25">
      <c r="A44" s="125" t="s">
        <v>181</v>
      </c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7"/>
      <c r="R44" s="84" t="s">
        <v>3</v>
      </c>
      <c r="S44" s="85">
        <f>((S45+S57)/3)+S69+S80</f>
        <v>0</v>
      </c>
      <c r="T44" s="87">
        <f t="shared" ref="T44" si="10">S44/$B$3</f>
        <v>0</v>
      </c>
    </row>
    <row r="45" spans="1:21" ht="18" customHeight="1" thickBot="1" x14ac:dyDescent="0.25">
      <c r="A45" s="119" t="s">
        <v>208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1"/>
      <c r="R45" s="93" t="s">
        <v>3</v>
      </c>
      <c r="S45" s="94">
        <f>SUM(I48:I56,T48:T56)</f>
        <v>0</v>
      </c>
      <c r="T45" s="95"/>
    </row>
    <row r="46" spans="1:21" ht="18" customHeight="1" thickBot="1" x14ac:dyDescent="0.25">
      <c r="A46" s="134" t="s">
        <v>206</v>
      </c>
      <c r="B46" s="135"/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6"/>
      <c r="U46" s="15"/>
    </row>
    <row r="47" spans="1:21" ht="18" customHeight="1" thickBot="1" x14ac:dyDescent="0.25">
      <c r="A47" s="131" t="s">
        <v>39</v>
      </c>
      <c r="B47" s="132"/>
      <c r="C47" s="132"/>
      <c r="D47" s="132"/>
      <c r="E47" s="132"/>
      <c r="F47" s="133"/>
      <c r="G47" s="52" t="s">
        <v>25</v>
      </c>
      <c r="H47" s="52" t="s">
        <v>26</v>
      </c>
      <c r="I47" s="57" t="s">
        <v>163</v>
      </c>
      <c r="J47" s="131" t="s">
        <v>39</v>
      </c>
      <c r="K47" s="132"/>
      <c r="L47" s="132"/>
      <c r="M47" s="132"/>
      <c r="N47" s="132"/>
      <c r="O47" s="132"/>
      <c r="P47" s="132"/>
      <c r="Q47" s="133"/>
      <c r="R47" s="52" t="s">
        <v>25</v>
      </c>
      <c r="S47" s="52" t="s">
        <v>26</v>
      </c>
      <c r="T47" s="57" t="s">
        <v>163</v>
      </c>
    </row>
    <row r="48" spans="1:21" ht="18" customHeight="1" x14ac:dyDescent="0.2">
      <c r="A48" s="154" t="s">
        <v>153</v>
      </c>
      <c r="B48" s="216"/>
      <c r="C48" s="216"/>
      <c r="D48" s="216"/>
      <c r="E48" s="216"/>
      <c r="F48" s="216"/>
      <c r="G48" s="62"/>
      <c r="H48" s="56">
        <v>900</v>
      </c>
      <c r="I48" s="63">
        <f t="shared" ref="I48:I55" si="11">G48*H48</f>
        <v>0</v>
      </c>
      <c r="J48" s="154" t="s">
        <v>152</v>
      </c>
      <c r="K48" s="216" t="s">
        <v>100</v>
      </c>
      <c r="L48" s="216" t="s">
        <v>100</v>
      </c>
      <c r="M48" s="216" t="s">
        <v>100</v>
      </c>
      <c r="N48" s="216" t="s">
        <v>100</v>
      </c>
      <c r="O48" s="216" t="s">
        <v>100</v>
      </c>
      <c r="P48" s="216" t="s">
        <v>100</v>
      </c>
      <c r="Q48" s="216" t="s">
        <v>100</v>
      </c>
      <c r="R48" s="62"/>
      <c r="S48" s="56">
        <v>900</v>
      </c>
      <c r="T48" s="63">
        <f t="shared" ref="T48:T53" si="12">R48*S48</f>
        <v>0</v>
      </c>
    </row>
    <row r="49" spans="1:21" ht="18" customHeight="1" x14ac:dyDescent="0.2">
      <c r="A49" s="151" t="s">
        <v>49</v>
      </c>
      <c r="B49" s="153" t="s">
        <v>49</v>
      </c>
      <c r="C49" s="153" t="s">
        <v>49</v>
      </c>
      <c r="D49" s="153" t="s">
        <v>49</v>
      </c>
      <c r="E49" s="153" t="s">
        <v>49</v>
      </c>
      <c r="F49" s="153" t="s">
        <v>49</v>
      </c>
      <c r="G49" s="61"/>
      <c r="H49" s="55">
        <v>750</v>
      </c>
      <c r="I49" s="64">
        <f t="shared" si="11"/>
        <v>0</v>
      </c>
      <c r="J49" s="151" t="s">
        <v>151</v>
      </c>
      <c r="K49" s="153" t="s">
        <v>101</v>
      </c>
      <c r="L49" s="153" t="s">
        <v>101</v>
      </c>
      <c r="M49" s="153" t="s">
        <v>101</v>
      </c>
      <c r="N49" s="153" t="s">
        <v>101</v>
      </c>
      <c r="O49" s="153" t="s">
        <v>101</v>
      </c>
      <c r="P49" s="153" t="s">
        <v>101</v>
      </c>
      <c r="Q49" s="153" t="s">
        <v>101</v>
      </c>
      <c r="R49" s="61"/>
      <c r="S49" s="55">
        <v>750</v>
      </c>
      <c r="T49" s="64">
        <f t="shared" si="12"/>
        <v>0</v>
      </c>
    </row>
    <row r="50" spans="1:21" ht="18" customHeight="1" x14ac:dyDescent="0.2">
      <c r="A50" s="151" t="s">
        <v>40</v>
      </c>
      <c r="B50" s="153" t="s">
        <v>40</v>
      </c>
      <c r="C50" s="153" t="s">
        <v>40</v>
      </c>
      <c r="D50" s="153" t="s">
        <v>40</v>
      </c>
      <c r="E50" s="153" t="s">
        <v>40</v>
      </c>
      <c r="F50" s="153" t="s">
        <v>40</v>
      </c>
      <c r="G50" s="61"/>
      <c r="H50" s="55">
        <v>450</v>
      </c>
      <c r="I50" s="64">
        <f t="shared" si="11"/>
        <v>0</v>
      </c>
      <c r="J50" s="151" t="s">
        <v>102</v>
      </c>
      <c r="K50" s="153" t="s">
        <v>102</v>
      </c>
      <c r="L50" s="153" t="s">
        <v>102</v>
      </c>
      <c r="M50" s="153" t="s">
        <v>102</v>
      </c>
      <c r="N50" s="153" t="s">
        <v>102</v>
      </c>
      <c r="O50" s="153" t="s">
        <v>102</v>
      </c>
      <c r="P50" s="153" t="s">
        <v>102</v>
      </c>
      <c r="Q50" s="153" t="s">
        <v>102</v>
      </c>
      <c r="R50" s="61"/>
      <c r="S50" s="55">
        <v>600</v>
      </c>
      <c r="T50" s="64">
        <f t="shared" si="12"/>
        <v>0</v>
      </c>
    </row>
    <row r="51" spans="1:21" ht="18" customHeight="1" x14ac:dyDescent="0.2">
      <c r="A51" s="151" t="s">
        <v>161</v>
      </c>
      <c r="B51" s="153" t="s">
        <v>50</v>
      </c>
      <c r="C51" s="153" t="s">
        <v>50</v>
      </c>
      <c r="D51" s="153" t="s">
        <v>50</v>
      </c>
      <c r="E51" s="153" t="s">
        <v>50</v>
      </c>
      <c r="F51" s="153" t="s">
        <v>50</v>
      </c>
      <c r="G51" s="61"/>
      <c r="H51" s="55">
        <v>100</v>
      </c>
      <c r="I51" s="64">
        <f t="shared" si="11"/>
        <v>0</v>
      </c>
      <c r="J51" s="151" t="s">
        <v>103</v>
      </c>
      <c r="K51" s="153" t="s">
        <v>103</v>
      </c>
      <c r="L51" s="153" t="s">
        <v>103</v>
      </c>
      <c r="M51" s="153" t="s">
        <v>103</v>
      </c>
      <c r="N51" s="153" t="s">
        <v>103</v>
      </c>
      <c r="O51" s="153" t="s">
        <v>103</v>
      </c>
      <c r="P51" s="153" t="s">
        <v>103</v>
      </c>
      <c r="Q51" s="153" t="s">
        <v>103</v>
      </c>
      <c r="R51" s="61"/>
      <c r="S51" s="55">
        <v>150</v>
      </c>
      <c r="T51" s="64">
        <f t="shared" si="12"/>
        <v>0</v>
      </c>
    </row>
    <row r="52" spans="1:21" ht="18" customHeight="1" x14ac:dyDescent="0.2">
      <c r="A52" s="151" t="s">
        <v>51</v>
      </c>
      <c r="B52" s="153" t="s">
        <v>51</v>
      </c>
      <c r="C52" s="153" t="s">
        <v>51</v>
      </c>
      <c r="D52" s="153" t="s">
        <v>51</v>
      </c>
      <c r="E52" s="153" t="s">
        <v>51</v>
      </c>
      <c r="F52" s="153" t="s">
        <v>51</v>
      </c>
      <c r="G52" s="61"/>
      <c r="H52" s="55">
        <v>900</v>
      </c>
      <c r="I52" s="64">
        <f t="shared" si="11"/>
        <v>0</v>
      </c>
      <c r="J52" s="151" t="s">
        <v>104</v>
      </c>
      <c r="K52" s="153" t="s">
        <v>104</v>
      </c>
      <c r="L52" s="153" t="s">
        <v>104</v>
      </c>
      <c r="M52" s="153" t="s">
        <v>104</v>
      </c>
      <c r="N52" s="153" t="s">
        <v>104</v>
      </c>
      <c r="O52" s="153" t="s">
        <v>104</v>
      </c>
      <c r="P52" s="153" t="s">
        <v>104</v>
      </c>
      <c r="Q52" s="153" t="s">
        <v>104</v>
      </c>
      <c r="R52" s="61"/>
      <c r="S52" s="55">
        <v>0</v>
      </c>
      <c r="T52" s="64">
        <f t="shared" si="12"/>
        <v>0</v>
      </c>
    </row>
    <row r="53" spans="1:21" ht="18" customHeight="1" x14ac:dyDescent="0.2">
      <c r="A53" s="151" t="s">
        <v>52</v>
      </c>
      <c r="B53" s="153" t="s">
        <v>52</v>
      </c>
      <c r="C53" s="153" t="s">
        <v>52</v>
      </c>
      <c r="D53" s="153" t="s">
        <v>52</v>
      </c>
      <c r="E53" s="153" t="s">
        <v>52</v>
      </c>
      <c r="F53" s="153" t="s">
        <v>52</v>
      </c>
      <c r="G53" s="61"/>
      <c r="H53" s="55">
        <v>750</v>
      </c>
      <c r="I53" s="64">
        <f t="shared" si="11"/>
        <v>0</v>
      </c>
      <c r="J53" s="151" t="s">
        <v>149</v>
      </c>
      <c r="K53" s="153" t="s">
        <v>54</v>
      </c>
      <c r="L53" s="153" t="s">
        <v>54</v>
      </c>
      <c r="M53" s="153" t="s">
        <v>54</v>
      </c>
      <c r="N53" s="153" t="s">
        <v>54</v>
      </c>
      <c r="O53" s="153" t="s">
        <v>54</v>
      </c>
      <c r="P53" s="153" t="s">
        <v>54</v>
      </c>
      <c r="Q53" s="153" t="s">
        <v>54</v>
      </c>
      <c r="R53" s="61"/>
      <c r="S53" s="55">
        <v>1800</v>
      </c>
      <c r="T53" s="64">
        <f t="shared" si="12"/>
        <v>0</v>
      </c>
    </row>
    <row r="54" spans="1:21" ht="18" customHeight="1" x14ac:dyDescent="0.2">
      <c r="A54" s="151" t="s">
        <v>41</v>
      </c>
      <c r="B54" s="153" t="s">
        <v>41</v>
      </c>
      <c r="C54" s="153" t="s">
        <v>41</v>
      </c>
      <c r="D54" s="153" t="s">
        <v>41</v>
      </c>
      <c r="E54" s="153" t="s">
        <v>41</v>
      </c>
      <c r="F54" s="153" t="s">
        <v>41</v>
      </c>
      <c r="G54" s="61"/>
      <c r="H54" s="55">
        <v>450</v>
      </c>
      <c r="I54" s="64">
        <f t="shared" si="11"/>
        <v>0</v>
      </c>
      <c r="J54" s="210" t="s">
        <v>150</v>
      </c>
      <c r="K54" s="226" t="s">
        <v>55</v>
      </c>
      <c r="L54" s="226" t="s">
        <v>55</v>
      </c>
      <c r="M54" s="226" t="s">
        <v>55</v>
      </c>
      <c r="N54" s="226" t="s">
        <v>55</v>
      </c>
      <c r="O54" s="226" t="s">
        <v>55</v>
      </c>
      <c r="P54" s="226" t="s">
        <v>55</v>
      </c>
      <c r="Q54" s="226" t="s">
        <v>55</v>
      </c>
      <c r="R54" s="61"/>
      <c r="S54" s="55">
        <v>900</v>
      </c>
      <c r="T54" s="64">
        <f>R54*S54</f>
        <v>0</v>
      </c>
    </row>
    <row r="55" spans="1:21" ht="18" customHeight="1" x14ac:dyDescent="0.2">
      <c r="A55" s="151" t="s">
        <v>160</v>
      </c>
      <c r="B55" s="153" t="s">
        <v>53</v>
      </c>
      <c r="C55" s="153" t="s">
        <v>53</v>
      </c>
      <c r="D55" s="153" t="s">
        <v>53</v>
      </c>
      <c r="E55" s="153" t="s">
        <v>53</v>
      </c>
      <c r="F55" s="153" t="s">
        <v>53</v>
      </c>
      <c r="G55" s="61"/>
      <c r="H55" s="55">
        <v>100</v>
      </c>
      <c r="I55" s="64">
        <f t="shared" si="11"/>
        <v>0</v>
      </c>
      <c r="J55" s="210" t="s">
        <v>146</v>
      </c>
      <c r="K55" s="226" t="s">
        <v>105</v>
      </c>
      <c r="L55" s="226" t="s">
        <v>105</v>
      </c>
      <c r="M55" s="226" t="s">
        <v>105</v>
      </c>
      <c r="N55" s="226" t="s">
        <v>105</v>
      </c>
      <c r="O55" s="226" t="s">
        <v>105</v>
      </c>
      <c r="P55" s="226" t="s">
        <v>105</v>
      </c>
      <c r="Q55" s="226" t="s">
        <v>105</v>
      </c>
      <c r="R55" s="61"/>
      <c r="S55" s="55">
        <v>100</v>
      </c>
      <c r="T55" s="64">
        <f t="shared" ref="T55:T56" si="13">R55*S55</f>
        <v>0</v>
      </c>
    </row>
    <row r="56" spans="1:21" ht="18" customHeight="1" thickBot="1" x14ac:dyDescent="0.25">
      <c r="A56" s="180" t="s">
        <v>159</v>
      </c>
      <c r="B56" s="181"/>
      <c r="C56" s="181"/>
      <c r="D56" s="181"/>
      <c r="E56" s="181"/>
      <c r="F56" s="181"/>
      <c r="G56" s="70"/>
      <c r="H56" s="70"/>
      <c r="I56" s="71">
        <f t="shared" ref="I56" si="14">G56*H56</f>
        <v>0</v>
      </c>
      <c r="J56" s="202" t="s">
        <v>147</v>
      </c>
      <c r="K56" s="203" t="s">
        <v>106</v>
      </c>
      <c r="L56" s="203" t="s">
        <v>106</v>
      </c>
      <c r="M56" s="203" t="s">
        <v>106</v>
      </c>
      <c r="N56" s="203" t="s">
        <v>106</v>
      </c>
      <c r="O56" s="203" t="s">
        <v>106</v>
      </c>
      <c r="P56" s="203" t="s">
        <v>106</v>
      </c>
      <c r="Q56" s="203" t="s">
        <v>106</v>
      </c>
      <c r="R56" s="70"/>
      <c r="S56" s="75">
        <v>100</v>
      </c>
      <c r="T56" s="71">
        <f t="shared" si="13"/>
        <v>0</v>
      </c>
    </row>
    <row r="57" spans="1:21" ht="18" customHeight="1" thickBot="1" x14ac:dyDescent="0.25">
      <c r="A57" s="119" t="s">
        <v>209</v>
      </c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1"/>
      <c r="R57" s="93" t="s">
        <v>3</v>
      </c>
      <c r="S57" s="94">
        <f>SUM(F60:F68,M60:M68,T60:T68)</f>
        <v>0</v>
      </c>
      <c r="T57" s="95"/>
    </row>
    <row r="58" spans="1:21" ht="18" customHeight="1" thickBot="1" x14ac:dyDescent="0.25">
      <c r="A58" s="134" t="s">
        <v>207</v>
      </c>
      <c r="B58" s="135"/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6"/>
      <c r="U58" s="15"/>
    </row>
    <row r="59" spans="1:21" ht="18" customHeight="1" thickBot="1" x14ac:dyDescent="0.25">
      <c r="A59" s="134" t="s">
        <v>107</v>
      </c>
      <c r="B59" s="135"/>
      <c r="C59" s="215"/>
      <c r="D59" s="79" t="s">
        <v>25</v>
      </c>
      <c r="E59" s="79" t="s">
        <v>26</v>
      </c>
      <c r="F59" s="80" t="s">
        <v>163</v>
      </c>
      <c r="G59" s="134" t="s">
        <v>107</v>
      </c>
      <c r="H59" s="135"/>
      <c r="I59" s="135"/>
      <c r="J59" s="215"/>
      <c r="K59" s="79" t="s">
        <v>25</v>
      </c>
      <c r="L59" s="79" t="s">
        <v>26</v>
      </c>
      <c r="M59" s="80" t="s">
        <v>163</v>
      </c>
      <c r="N59" s="134" t="s">
        <v>107</v>
      </c>
      <c r="O59" s="135"/>
      <c r="P59" s="135"/>
      <c r="Q59" s="215"/>
      <c r="R59" s="79" t="s">
        <v>25</v>
      </c>
      <c r="S59" s="79" t="s">
        <v>26</v>
      </c>
      <c r="T59" s="80" t="s">
        <v>163</v>
      </c>
    </row>
    <row r="60" spans="1:21" ht="18" customHeight="1" x14ac:dyDescent="0.2">
      <c r="A60" s="212" t="s">
        <v>154</v>
      </c>
      <c r="B60" s="213"/>
      <c r="C60" s="214"/>
      <c r="D60" s="62"/>
      <c r="E60" s="56">
        <v>915</v>
      </c>
      <c r="F60" s="63">
        <f>D60*E60</f>
        <v>0</v>
      </c>
      <c r="G60" s="212" t="s">
        <v>110</v>
      </c>
      <c r="H60" s="213"/>
      <c r="I60" s="213"/>
      <c r="J60" s="214"/>
      <c r="K60" s="62"/>
      <c r="L60" s="56">
        <v>351</v>
      </c>
      <c r="M60" s="63">
        <f>K60*L60</f>
        <v>0</v>
      </c>
      <c r="N60" s="212" t="s">
        <v>120</v>
      </c>
      <c r="O60" s="213"/>
      <c r="P60" s="213"/>
      <c r="Q60" s="214"/>
      <c r="R60" s="62"/>
      <c r="S60" s="56">
        <v>130</v>
      </c>
      <c r="T60" s="63">
        <f>R60*S60</f>
        <v>0</v>
      </c>
    </row>
    <row r="61" spans="1:21" ht="18" customHeight="1" x14ac:dyDescent="0.2">
      <c r="A61" s="182" t="s">
        <v>155</v>
      </c>
      <c r="B61" s="183"/>
      <c r="C61" s="184"/>
      <c r="D61" s="61"/>
      <c r="E61" s="55">
        <v>777</v>
      </c>
      <c r="F61" s="64">
        <f t="shared" ref="F61:F68" si="15">D61*E61</f>
        <v>0</v>
      </c>
      <c r="G61" s="182" t="s">
        <v>113</v>
      </c>
      <c r="H61" s="183"/>
      <c r="I61" s="183"/>
      <c r="J61" s="184"/>
      <c r="K61" s="107"/>
      <c r="L61" s="55">
        <v>316</v>
      </c>
      <c r="M61" s="64">
        <f t="shared" ref="M61:M68" si="16">K61*L61</f>
        <v>0</v>
      </c>
      <c r="N61" s="182" t="s">
        <v>121</v>
      </c>
      <c r="O61" s="183"/>
      <c r="P61" s="183"/>
      <c r="Q61" s="184"/>
      <c r="R61" s="61"/>
      <c r="S61" s="55">
        <v>120</v>
      </c>
      <c r="T61" s="64">
        <f t="shared" ref="T61:T68" si="17">R61*S61</f>
        <v>0</v>
      </c>
    </row>
    <row r="62" spans="1:21" ht="18" customHeight="1" x14ac:dyDescent="0.2">
      <c r="A62" s="182" t="s">
        <v>156</v>
      </c>
      <c r="B62" s="183"/>
      <c r="C62" s="184"/>
      <c r="D62" s="61"/>
      <c r="E62" s="55">
        <v>630</v>
      </c>
      <c r="F62" s="64">
        <f t="shared" si="15"/>
        <v>0</v>
      </c>
      <c r="G62" s="58" t="s">
        <v>165</v>
      </c>
      <c r="H62" s="59"/>
      <c r="I62" s="59"/>
      <c r="J62" s="60"/>
      <c r="K62" s="107"/>
      <c r="L62" s="55">
        <v>264</v>
      </c>
      <c r="M62" s="64">
        <f t="shared" si="16"/>
        <v>0</v>
      </c>
      <c r="N62" s="182" t="s">
        <v>122</v>
      </c>
      <c r="O62" s="183"/>
      <c r="P62" s="183"/>
      <c r="Q62" s="184"/>
      <c r="R62" s="61"/>
      <c r="S62" s="55">
        <v>95</v>
      </c>
      <c r="T62" s="64">
        <f t="shared" si="17"/>
        <v>0</v>
      </c>
    </row>
    <row r="63" spans="1:21" ht="18" customHeight="1" x14ac:dyDescent="0.2">
      <c r="A63" s="182" t="s">
        <v>157</v>
      </c>
      <c r="B63" s="183"/>
      <c r="C63" s="184"/>
      <c r="D63" s="61"/>
      <c r="E63" s="55">
        <v>573</v>
      </c>
      <c r="F63" s="64">
        <f t="shared" si="15"/>
        <v>0</v>
      </c>
      <c r="G63" s="58" t="s">
        <v>114</v>
      </c>
      <c r="H63" s="59"/>
      <c r="I63" s="59"/>
      <c r="J63" s="60"/>
      <c r="K63" s="107"/>
      <c r="L63" s="55">
        <v>248</v>
      </c>
      <c r="M63" s="64">
        <f t="shared" si="16"/>
        <v>0</v>
      </c>
      <c r="N63" s="182" t="s">
        <v>123</v>
      </c>
      <c r="O63" s="183"/>
      <c r="P63" s="183"/>
      <c r="Q63" s="184"/>
      <c r="R63" s="61"/>
      <c r="S63" s="55">
        <v>85</v>
      </c>
      <c r="T63" s="64">
        <f t="shared" si="17"/>
        <v>0</v>
      </c>
    </row>
    <row r="64" spans="1:21" ht="18" customHeight="1" x14ac:dyDescent="0.2">
      <c r="A64" s="182" t="s">
        <v>158</v>
      </c>
      <c r="B64" s="183"/>
      <c r="C64" s="184"/>
      <c r="D64" s="61"/>
      <c r="E64" s="55">
        <v>522</v>
      </c>
      <c r="F64" s="64">
        <f t="shared" si="15"/>
        <v>0</v>
      </c>
      <c r="G64" s="58" t="s">
        <v>115</v>
      </c>
      <c r="H64" s="59"/>
      <c r="I64" s="59"/>
      <c r="J64" s="60"/>
      <c r="K64" s="107"/>
      <c r="L64" s="55">
        <v>192</v>
      </c>
      <c r="M64" s="64">
        <f t="shared" si="16"/>
        <v>0</v>
      </c>
      <c r="N64" s="182" t="s">
        <v>124</v>
      </c>
      <c r="O64" s="183"/>
      <c r="P64" s="183"/>
      <c r="Q64" s="184"/>
      <c r="R64" s="61"/>
      <c r="S64" s="55">
        <v>80</v>
      </c>
      <c r="T64" s="64">
        <f t="shared" si="17"/>
        <v>0</v>
      </c>
    </row>
    <row r="65" spans="1:20" ht="18" customHeight="1" x14ac:dyDescent="0.2">
      <c r="A65" s="182" t="s">
        <v>108</v>
      </c>
      <c r="B65" s="183"/>
      <c r="C65" s="184"/>
      <c r="D65" s="61"/>
      <c r="E65" s="55">
        <v>414</v>
      </c>
      <c r="F65" s="64">
        <f t="shared" si="15"/>
        <v>0</v>
      </c>
      <c r="G65" s="58" t="s">
        <v>116</v>
      </c>
      <c r="H65" s="59"/>
      <c r="I65" s="59"/>
      <c r="J65" s="60"/>
      <c r="K65" s="107"/>
      <c r="L65" s="55">
        <v>176</v>
      </c>
      <c r="M65" s="64">
        <f t="shared" si="16"/>
        <v>0</v>
      </c>
      <c r="N65" s="182" t="s">
        <v>125</v>
      </c>
      <c r="O65" s="183"/>
      <c r="P65" s="183"/>
      <c r="Q65" s="184"/>
      <c r="R65" s="61"/>
      <c r="S65" s="55">
        <v>60</v>
      </c>
      <c r="T65" s="64">
        <f t="shared" si="17"/>
        <v>0</v>
      </c>
    </row>
    <row r="66" spans="1:20" ht="18" customHeight="1" x14ac:dyDescent="0.2">
      <c r="A66" s="182" t="s">
        <v>109</v>
      </c>
      <c r="B66" s="183"/>
      <c r="C66" s="184"/>
      <c r="D66" s="61"/>
      <c r="E66" s="55">
        <v>381</v>
      </c>
      <c r="F66" s="64">
        <f t="shared" si="15"/>
        <v>0</v>
      </c>
      <c r="G66" s="58" t="s">
        <v>117</v>
      </c>
      <c r="H66" s="59"/>
      <c r="I66" s="59"/>
      <c r="J66" s="60"/>
      <c r="K66" s="107"/>
      <c r="L66" s="55">
        <v>160</v>
      </c>
      <c r="M66" s="64">
        <f t="shared" si="16"/>
        <v>0</v>
      </c>
      <c r="N66" s="182" t="s">
        <v>126</v>
      </c>
      <c r="O66" s="183"/>
      <c r="P66" s="183"/>
      <c r="Q66" s="184"/>
      <c r="R66" s="61"/>
      <c r="S66" s="55">
        <v>50</v>
      </c>
      <c r="T66" s="64">
        <f t="shared" si="17"/>
        <v>0</v>
      </c>
    </row>
    <row r="67" spans="1:20" ht="18" customHeight="1" x14ac:dyDescent="0.2">
      <c r="A67" s="182" t="s">
        <v>112</v>
      </c>
      <c r="B67" s="183"/>
      <c r="C67" s="184"/>
      <c r="D67" s="61"/>
      <c r="E67" s="55">
        <v>270</v>
      </c>
      <c r="F67" s="64">
        <f t="shared" si="15"/>
        <v>0</v>
      </c>
      <c r="G67" s="58" t="s">
        <v>118</v>
      </c>
      <c r="H67" s="59"/>
      <c r="I67" s="59"/>
      <c r="J67" s="60"/>
      <c r="K67" s="107"/>
      <c r="L67" s="55">
        <v>148</v>
      </c>
      <c r="M67" s="64">
        <f t="shared" si="16"/>
        <v>0</v>
      </c>
      <c r="N67" s="182" t="s">
        <v>127</v>
      </c>
      <c r="O67" s="183"/>
      <c r="P67" s="183"/>
      <c r="Q67" s="184"/>
      <c r="R67" s="61"/>
      <c r="S67" s="55">
        <v>45</v>
      </c>
      <c r="T67" s="64">
        <f t="shared" si="17"/>
        <v>0</v>
      </c>
    </row>
    <row r="68" spans="1:20" ht="18" customHeight="1" thickBot="1" x14ac:dyDescent="0.25">
      <c r="A68" s="217" t="s">
        <v>111</v>
      </c>
      <c r="B68" s="218"/>
      <c r="C68" s="219"/>
      <c r="D68" s="70"/>
      <c r="E68" s="75">
        <v>291</v>
      </c>
      <c r="F68" s="71">
        <f t="shared" si="15"/>
        <v>0</v>
      </c>
      <c r="G68" s="76" t="s">
        <v>119</v>
      </c>
      <c r="H68" s="77"/>
      <c r="I68" s="77"/>
      <c r="J68" s="78"/>
      <c r="K68" s="108"/>
      <c r="L68" s="75">
        <v>124</v>
      </c>
      <c r="M68" s="71">
        <f t="shared" si="16"/>
        <v>0</v>
      </c>
      <c r="N68" s="217" t="s">
        <v>128</v>
      </c>
      <c r="O68" s="218"/>
      <c r="P68" s="218"/>
      <c r="Q68" s="219"/>
      <c r="R68" s="70"/>
      <c r="S68" s="75">
        <v>40</v>
      </c>
      <c r="T68" s="71">
        <f t="shared" si="17"/>
        <v>0</v>
      </c>
    </row>
    <row r="69" spans="1:20" ht="18" customHeight="1" thickBot="1" x14ac:dyDescent="0.25">
      <c r="A69" s="119" t="s">
        <v>42</v>
      </c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1"/>
      <c r="R69" s="93" t="s">
        <v>3</v>
      </c>
      <c r="S69" s="94">
        <f>SUM(I71:I79,T71:T79)</f>
        <v>0</v>
      </c>
      <c r="T69" s="96"/>
    </row>
    <row r="70" spans="1:20" ht="18" customHeight="1" thickBot="1" x14ac:dyDescent="0.25">
      <c r="A70" s="134" t="s">
        <v>39</v>
      </c>
      <c r="B70" s="135"/>
      <c r="C70" s="135"/>
      <c r="D70" s="135"/>
      <c r="E70" s="135"/>
      <c r="F70" s="215"/>
      <c r="G70" s="79" t="s">
        <v>25</v>
      </c>
      <c r="H70" s="79" t="s">
        <v>26</v>
      </c>
      <c r="I70" s="80" t="s">
        <v>163</v>
      </c>
      <c r="J70" s="134" t="s">
        <v>39</v>
      </c>
      <c r="K70" s="135"/>
      <c r="L70" s="135"/>
      <c r="M70" s="135"/>
      <c r="N70" s="135"/>
      <c r="O70" s="135"/>
      <c r="P70" s="135"/>
      <c r="Q70" s="215"/>
      <c r="R70" s="79" t="s">
        <v>25</v>
      </c>
      <c r="S70" s="79" t="s">
        <v>26</v>
      </c>
      <c r="T70" s="80" t="s">
        <v>163</v>
      </c>
    </row>
    <row r="71" spans="1:20" ht="18" customHeight="1" x14ac:dyDescent="0.2">
      <c r="A71" s="212" t="s">
        <v>129</v>
      </c>
      <c r="B71" s="213" t="s">
        <v>129</v>
      </c>
      <c r="C71" s="213" t="s">
        <v>129</v>
      </c>
      <c r="D71" s="213" t="s">
        <v>129</v>
      </c>
      <c r="E71" s="213" t="s">
        <v>129</v>
      </c>
      <c r="F71" s="214" t="s">
        <v>129</v>
      </c>
      <c r="G71" s="62"/>
      <c r="H71" s="56">
        <v>150</v>
      </c>
      <c r="I71" s="63">
        <f t="shared" ref="I71:I79" si="18">G71*H71</f>
        <v>0</v>
      </c>
      <c r="J71" s="212" t="s">
        <v>133</v>
      </c>
      <c r="K71" s="213" t="s">
        <v>133</v>
      </c>
      <c r="L71" s="213" t="s">
        <v>133</v>
      </c>
      <c r="M71" s="213" t="s">
        <v>133</v>
      </c>
      <c r="N71" s="213" t="s">
        <v>133</v>
      </c>
      <c r="O71" s="213" t="s">
        <v>133</v>
      </c>
      <c r="P71" s="213" t="s">
        <v>133</v>
      </c>
      <c r="Q71" s="214" t="s">
        <v>133</v>
      </c>
      <c r="R71" s="62"/>
      <c r="S71" s="56">
        <v>400</v>
      </c>
      <c r="T71" s="63">
        <f t="shared" ref="T71:T76" si="19">R71*S71</f>
        <v>0</v>
      </c>
    </row>
    <row r="72" spans="1:20" ht="18" customHeight="1" x14ac:dyDescent="0.2">
      <c r="A72" s="182" t="s">
        <v>130</v>
      </c>
      <c r="B72" s="183" t="s">
        <v>130</v>
      </c>
      <c r="C72" s="183" t="s">
        <v>130</v>
      </c>
      <c r="D72" s="183" t="s">
        <v>130</v>
      </c>
      <c r="E72" s="183" t="s">
        <v>130</v>
      </c>
      <c r="F72" s="184" t="s">
        <v>130</v>
      </c>
      <c r="G72" s="61"/>
      <c r="H72" s="55">
        <v>75</v>
      </c>
      <c r="I72" s="64">
        <f t="shared" si="18"/>
        <v>0</v>
      </c>
      <c r="J72" s="182" t="s">
        <v>134</v>
      </c>
      <c r="K72" s="183" t="s">
        <v>134</v>
      </c>
      <c r="L72" s="183" t="s">
        <v>134</v>
      </c>
      <c r="M72" s="183" t="s">
        <v>134</v>
      </c>
      <c r="N72" s="183" t="s">
        <v>134</v>
      </c>
      <c r="O72" s="183" t="s">
        <v>134</v>
      </c>
      <c r="P72" s="183" t="s">
        <v>134</v>
      </c>
      <c r="Q72" s="184" t="s">
        <v>134</v>
      </c>
      <c r="R72" s="61"/>
      <c r="S72" s="55">
        <v>200</v>
      </c>
      <c r="T72" s="64">
        <f t="shared" si="19"/>
        <v>0</v>
      </c>
    </row>
    <row r="73" spans="1:20" ht="18" customHeight="1" x14ac:dyDescent="0.2">
      <c r="A73" s="182" t="s">
        <v>131</v>
      </c>
      <c r="B73" s="183" t="s">
        <v>131</v>
      </c>
      <c r="C73" s="183" t="s">
        <v>131</v>
      </c>
      <c r="D73" s="183" t="s">
        <v>131</v>
      </c>
      <c r="E73" s="183" t="s">
        <v>131</v>
      </c>
      <c r="F73" s="184" t="s">
        <v>131</v>
      </c>
      <c r="G73" s="61"/>
      <c r="H73" s="55">
        <v>100</v>
      </c>
      <c r="I73" s="64">
        <f t="shared" si="18"/>
        <v>0</v>
      </c>
      <c r="J73" s="182" t="s">
        <v>135</v>
      </c>
      <c r="K73" s="183" t="s">
        <v>135</v>
      </c>
      <c r="L73" s="183" t="s">
        <v>135</v>
      </c>
      <c r="M73" s="183" t="s">
        <v>135</v>
      </c>
      <c r="N73" s="183" t="s">
        <v>135</v>
      </c>
      <c r="O73" s="183" t="s">
        <v>135</v>
      </c>
      <c r="P73" s="183" t="s">
        <v>135</v>
      </c>
      <c r="Q73" s="184" t="s">
        <v>135</v>
      </c>
      <c r="R73" s="61"/>
      <c r="S73" s="55">
        <v>200</v>
      </c>
      <c r="T73" s="64">
        <f t="shared" si="19"/>
        <v>0</v>
      </c>
    </row>
    <row r="74" spans="1:20" ht="18" customHeight="1" x14ac:dyDescent="0.2">
      <c r="A74" s="182" t="s">
        <v>132</v>
      </c>
      <c r="B74" s="183" t="s">
        <v>132</v>
      </c>
      <c r="C74" s="183" t="s">
        <v>132</v>
      </c>
      <c r="D74" s="183" t="s">
        <v>132</v>
      </c>
      <c r="E74" s="183" t="s">
        <v>132</v>
      </c>
      <c r="F74" s="184" t="s">
        <v>132</v>
      </c>
      <c r="G74" s="61"/>
      <c r="H74" s="55">
        <v>50</v>
      </c>
      <c r="I74" s="64">
        <f t="shared" si="18"/>
        <v>0</v>
      </c>
      <c r="J74" s="182" t="s">
        <v>136</v>
      </c>
      <c r="K74" s="183" t="s">
        <v>136</v>
      </c>
      <c r="L74" s="183" t="s">
        <v>136</v>
      </c>
      <c r="M74" s="183" t="s">
        <v>136</v>
      </c>
      <c r="N74" s="183" t="s">
        <v>136</v>
      </c>
      <c r="O74" s="183" t="s">
        <v>136</v>
      </c>
      <c r="P74" s="183" t="s">
        <v>136</v>
      </c>
      <c r="Q74" s="184" t="s">
        <v>136</v>
      </c>
      <c r="R74" s="61"/>
      <c r="S74" s="55">
        <v>100</v>
      </c>
      <c r="T74" s="64">
        <f t="shared" si="19"/>
        <v>0</v>
      </c>
    </row>
    <row r="75" spans="1:20" ht="18" customHeight="1" x14ac:dyDescent="0.2">
      <c r="A75" s="182" t="s">
        <v>140</v>
      </c>
      <c r="B75" s="183" t="s">
        <v>140</v>
      </c>
      <c r="C75" s="183" t="s">
        <v>140</v>
      </c>
      <c r="D75" s="183" t="s">
        <v>140</v>
      </c>
      <c r="E75" s="183" t="s">
        <v>140</v>
      </c>
      <c r="F75" s="184" t="s">
        <v>140</v>
      </c>
      <c r="G75" s="61"/>
      <c r="H75" s="55">
        <v>50</v>
      </c>
      <c r="I75" s="64">
        <f t="shared" si="18"/>
        <v>0</v>
      </c>
      <c r="J75" s="182" t="s">
        <v>137</v>
      </c>
      <c r="K75" s="183" t="s">
        <v>137</v>
      </c>
      <c r="L75" s="183" t="s">
        <v>137</v>
      </c>
      <c r="M75" s="183" t="s">
        <v>137</v>
      </c>
      <c r="N75" s="183" t="s">
        <v>137</v>
      </c>
      <c r="O75" s="183" t="s">
        <v>137</v>
      </c>
      <c r="P75" s="183" t="s">
        <v>137</v>
      </c>
      <c r="Q75" s="184" t="s">
        <v>137</v>
      </c>
      <c r="R75" s="61"/>
      <c r="S75" s="55">
        <v>100</v>
      </c>
      <c r="T75" s="64">
        <f t="shared" si="19"/>
        <v>0</v>
      </c>
    </row>
    <row r="76" spans="1:20" ht="18" customHeight="1" x14ac:dyDescent="0.2">
      <c r="A76" s="182" t="s">
        <v>141</v>
      </c>
      <c r="B76" s="183" t="s">
        <v>141</v>
      </c>
      <c r="C76" s="183" t="s">
        <v>141</v>
      </c>
      <c r="D76" s="183" t="s">
        <v>141</v>
      </c>
      <c r="E76" s="183" t="s">
        <v>141</v>
      </c>
      <c r="F76" s="184" t="s">
        <v>141</v>
      </c>
      <c r="G76" s="61"/>
      <c r="H76" s="55">
        <v>100</v>
      </c>
      <c r="I76" s="64">
        <f t="shared" si="18"/>
        <v>0</v>
      </c>
      <c r="J76" s="182" t="s">
        <v>138</v>
      </c>
      <c r="K76" s="183" t="s">
        <v>138</v>
      </c>
      <c r="L76" s="183" t="s">
        <v>138</v>
      </c>
      <c r="M76" s="183" t="s">
        <v>138</v>
      </c>
      <c r="N76" s="183" t="s">
        <v>138</v>
      </c>
      <c r="O76" s="183" t="s">
        <v>138</v>
      </c>
      <c r="P76" s="183" t="s">
        <v>138</v>
      </c>
      <c r="Q76" s="184" t="s">
        <v>138</v>
      </c>
      <c r="R76" s="61"/>
      <c r="S76" s="55">
        <v>300</v>
      </c>
      <c r="T76" s="64">
        <f t="shared" si="19"/>
        <v>0</v>
      </c>
    </row>
    <row r="77" spans="1:20" ht="18" customHeight="1" x14ac:dyDescent="0.2">
      <c r="A77" s="182" t="s">
        <v>142</v>
      </c>
      <c r="B77" s="183" t="s">
        <v>142</v>
      </c>
      <c r="C77" s="183" t="s">
        <v>142</v>
      </c>
      <c r="D77" s="183" t="s">
        <v>142</v>
      </c>
      <c r="E77" s="183" t="s">
        <v>142</v>
      </c>
      <c r="F77" s="184" t="s">
        <v>142</v>
      </c>
      <c r="G77" s="61"/>
      <c r="H77" s="55">
        <v>200</v>
      </c>
      <c r="I77" s="64">
        <f t="shared" si="18"/>
        <v>0</v>
      </c>
      <c r="J77" s="204" t="s">
        <v>139</v>
      </c>
      <c r="K77" s="205" t="s">
        <v>139</v>
      </c>
      <c r="L77" s="205" t="s">
        <v>139</v>
      </c>
      <c r="M77" s="205" t="s">
        <v>139</v>
      </c>
      <c r="N77" s="205" t="s">
        <v>139</v>
      </c>
      <c r="O77" s="205" t="s">
        <v>139</v>
      </c>
      <c r="P77" s="205" t="s">
        <v>139</v>
      </c>
      <c r="Q77" s="206" t="s">
        <v>139</v>
      </c>
      <c r="R77" s="61"/>
      <c r="S77" s="55">
        <v>600</v>
      </c>
      <c r="T77" s="64">
        <f>R77*S77</f>
        <v>0</v>
      </c>
    </row>
    <row r="78" spans="1:20" ht="18" customHeight="1" x14ac:dyDescent="0.2">
      <c r="A78" s="182" t="s">
        <v>143</v>
      </c>
      <c r="B78" s="183" t="s">
        <v>143</v>
      </c>
      <c r="C78" s="183" t="s">
        <v>143</v>
      </c>
      <c r="D78" s="183" t="s">
        <v>143</v>
      </c>
      <c r="E78" s="183" t="s">
        <v>143</v>
      </c>
      <c r="F78" s="184" t="s">
        <v>143</v>
      </c>
      <c r="G78" s="61"/>
      <c r="H78" s="55">
        <v>400</v>
      </c>
      <c r="I78" s="64">
        <f t="shared" si="18"/>
        <v>0</v>
      </c>
      <c r="J78" s="204" t="s">
        <v>144</v>
      </c>
      <c r="K78" s="205" t="s">
        <v>144</v>
      </c>
      <c r="L78" s="205" t="s">
        <v>144</v>
      </c>
      <c r="M78" s="205" t="s">
        <v>144</v>
      </c>
      <c r="N78" s="205" t="s">
        <v>144</v>
      </c>
      <c r="O78" s="205" t="s">
        <v>144</v>
      </c>
      <c r="P78" s="205" t="s">
        <v>144</v>
      </c>
      <c r="Q78" s="206" t="s">
        <v>144</v>
      </c>
      <c r="R78" s="61"/>
      <c r="S78" s="55">
        <v>1000</v>
      </c>
      <c r="T78" s="64">
        <f t="shared" ref="T78:T79" si="20">R78*S78</f>
        <v>0</v>
      </c>
    </row>
    <row r="79" spans="1:20" ht="18" customHeight="1" thickBot="1" x14ac:dyDescent="0.25">
      <c r="A79" s="227" t="s">
        <v>190</v>
      </c>
      <c r="B79" s="228"/>
      <c r="C79" s="228"/>
      <c r="D79" s="228"/>
      <c r="E79" s="228"/>
      <c r="F79" s="228"/>
      <c r="G79" s="70"/>
      <c r="H79" s="75">
        <v>5</v>
      </c>
      <c r="I79" s="71">
        <f t="shared" si="18"/>
        <v>0</v>
      </c>
      <c r="J79" s="229" t="s">
        <v>145</v>
      </c>
      <c r="K79" s="230" t="s">
        <v>145</v>
      </c>
      <c r="L79" s="230" t="s">
        <v>145</v>
      </c>
      <c r="M79" s="230" t="s">
        <v>145</v>
      </c>
      <c r="N79" s="230" t="s">
        <v>145</v>
      </c>
      <c r="O79" s="230" t="s">
        <v>145</v>
      </c>
      <c r="P79" s="230" t="s">
        <v>145</v>
      </c>
      <c r="Q79" s="231" t="s">
        <v>145</v>
      </c>
      <c r="R79" s="70"/>
      <c r="S79" s="75">
        <v>2000</v>
      </c>
      <c r="T79" s="71">
        <f t="shared" si="20"/>
        <v>0</v>
      </c>
    </row>
    <row r="80" spans="1:20" ht="18" customHeight="1" x14ac:dyDescent="0.2">
      <c r="A80" s="168" t="s">
        <v>43</v>
      </c>
      <c r="B80" s="169"/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70"/>
      <c r="R80" s="97" t="s">
        <v>3</v>
      </c>
      <c r="S80" s="98">
        <f>T82</f>
        <v>0</v>
      </c>
      <c r="T80" s="99"/>
    </row>
    <row r="81" spans="1:21" ht="18" customHeight="1" thickBot="1" x14ac:dyDescent="0.25">
      <c r="A81" s="162" t="s">
        <v>39</v>
      </c>
      <c r="B81" s="163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4"/>
      <c r="R81" s="79" t="s">
        <v>25</v>
      </c>
      <c r="S81" s="79" t="s">
        <v>26</v>
      </c>
      <c r="T81" s="80" t="s">
        <v>163</v>
      </c>
    </row>
    <row r="82" spans="1:21" ht="18" customHeight="1" thickBot="1" x14ac:dyDescent="0.25">
      <c r="A82" s="165" t="s">
        <v>202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  <c r="N82" s="166"/>
      <c r="O82" s="166"/>
      <c r="P82" s="166"/>
      <c r="Q82" s="167"/>
      <c r="R82" s="91"/>
      <c r="S82" s="109"/>
      <c r="T82" s="92">
        <f t="shared" ref="T82" si="21">R82*S82</f>
        <v>0</v>
      </c>
      <c r="U82" s="15"/>
    </row>
    <row r="83" spans="1:21" ht="18" customHeight="1" thickBot="1" x14ac:dyDescent="0.25">
      <c r="A83" s="125" t="s">
        <v>44</v>
      </c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7"/>
      <c r="R83" s="88" t="s">
        <v>3</v>
      </c>
      <c r="S83" s="89">
        <f>(SUM(I85:I100,T85:T100))/3</f>
        <v>0</v>
      </c>
      <c r="T83" s="90">
        <f t="shared" ref="T83" si="22">S83/$B$3</f>
        <v>0</v>
      </c>
    </row>
    <row r="84" spans="1:21" ht="18" customHeight="1" thickBot="1" x14ac:dyDescent="0.25">
      <c r="A84" s="134" t="s">
        <v>39</v>
      </c>
      <c r="B84" s="135"/>
      <c r="C84" s="135"/>
      <c r="D84" s="135"/>
      <c r="E84" s="135"/>
      <c r="F84" s="215"/>
      <c r="G84" s="79" t="s">
        <v>25</v>
      </c>
      <c r="H84" s="79" t="s">
        <v>26</v>
      </c>
      <c r="I84" s="80" t="s">
        <v>163</v>
      </c>
      <c r="J84" s="134" t="s">
        <v>39</v>
      </c>
      <c r="K84" s="135"/>
      <c r="L84" s="135"/>
      <c r="M84" s="135"/>
      <c r="N84" s="135"/>
      <c r="O84" s="135"/>
      <c r="P84" s="135"/>
      <c r="Q84" s="215"/>
      <c r="R84" s="79" t="s">
        <v>25</v>
      </c>
      <c r="S84" s="79" t="s">
        <v>26</v>
      </c>
      <c r="T84" s="80" t="s">
        <v>163</v>
      </c>
    </row>
    <row r="85" spans="1:21" ht="18" customHeight="1" x14ac:dyDescent="0.2">
      <c r="A85" s="212" t="s">
        <v>57</v>
      </c>
      <c r="B85" s="213" t="s">
        <v>57</v>
      </c>
      <c r="C85" s="213" t="s">
        <v>57</v>
      </c>
      <c r="D85" s="213" t="s">
        <v>57</v>
      </c>
      <c r="E85" s="213" t="s">
        <v>57</v>
      </c>
      <c r="F85" s="214" t="s">
        <v>57</v>
      </c>
      <c r="G85" s="62"/>
      <c r="H85" s="56">
        <v>500</v>
      </c>
      <c r="I85" s="63">
        <f t="shared" ref="I85:I100" si="23">G85*H85</f>
        <v>0</v>
      </c>
      <c r="J85" s="212" t="s">
        <v>70</v>
      </c>
      <c r="K85" s="213" t="s">
        <v>70</v>
      </c>
      <c r="L85" s="213" t="s">
        <v>70</v>
      </c>
      <c r="M85" s="213" t="s">
        <v>70</v>
      </c>
      <c r="N85" s="213" t="s">
        <v>70</v>
      </c>
      <c r="O85" s="213" t="s">
        <v>70</v>
      </c>
      <c r="P85" s="213" t="s">
        <v>70</v>
      </c>
      <c r="Q85" s="214" t="s">
        <v>70</v>
      </c>
      <c r="R85" s="62"/>
      <c r="S85" s="56">
        <v>70</v>
      </c>
      <c r="T85" s="63">
        <f t="shared" ref="T85:T90" si="24">R85*S85</f>
        <v>0</v>
      </c>
    </row>
    <row r="86" spans="1:21" ht="18" customHeight="1" x14ac:dyDescent="0.2">
      <c r="A86" s="182" t="s">
        <v>81</v>
      </c>
      <c r="B86" s="183" t="s">
        <v>81</v>
      </c>
      <c r="C86" s="183" t="s">
        <v>81</v>
      </c>
      <c r="D86" s="183" t="s">
        <v>81</v>
      </c>
      <c r="E86" s="183" t="s">
        <v>81</v>
      </c>
      <c r="F86" s="184" t="s">
        <v>81</v>
      </c>
      <c r="G86" s="61"/>
      <c r="H86" s="55">
        <v>800</v>
      </c>
      <c r="I86" s="64">
        <f t="shared" si="23"/>
        <v>0</v>
      </c>
      <c r="J86" s="182" t="s">
        <v>71</v>
      </c>
      <c r="K86" s="183" t="s">
        <v>71</v>
      </c>
      <c r="L86" s="183" t="s">
        <v>71</v>
      </c>
      <c r="M86" s="183" t="s">
        <v>71</v>
      </c>
      <c r="N86" s="183" t="s">
        <v>71</v>
      </c>
      <c r="O86" s="183" t="s">
        <v>71</v>
      </c>
      <c r="P86" s="183" t="s">
        <v>71</v>
      </c>
      <c r="Q86" s="184" t="s">
        <v>71</v>
      </c>
      <c r="R86" s="61"/>
      <c r="S86" s="55">
        <v>40</v>
      </c>
      <c r="T86" s="64">
        <f t="shared" si="24"/>
        <v>0</v>
      </c>
    </row>
    <row r="87" spans="1:21" ht="18" customHeight="1" x14ac:dyDescent="0.2">
      <c r="A87" s="182" t="s">
        <v>56</v>
      </c>
      <c r="B87" s="183" t="s">
        <v>56</v>
      </c>
      <c r="C87" s="183" t="s">
        <v>56</v>
      </c>
      <c r="D87" s="183" t="s">
        <v>56</v>
      </c>
      <c r="E87" s="183" t="s">
        <v>56</v>
      </c>
      <c r="F87" s="184" t="s">
        <v>56</v>
      </c>
      <c r="G87" s="61"/>
      <c r="H87" s="55">
        <v>400</v>
      </c>
      <c r="I87" s="64">
        <f t="shared" si="23"/>
        <v>0</v>
      </c>
      <c r="J87" s="182" t="s">
        <v>72</v>
      </c>
      <c r="K87" s="183" t="s">
        <v>72</v>
      </c>
      <c r="L87" s="183" t="s">
        <v>72</v>
      </c>
      <c r="M87" s="183" t="s">
        <v>72</v>
      </c>
      <c r="N87" s="183" t="s">
        <v>72</v>
      </c>
      <c r="O87" s="183" t="s">
        <v>72</v>
      </c>
      <c r="P87" s="183" t="s">
        <v>72</v>
      </c>
      <c r="Q87" s="184" t="s">
        <v>72</v>
      </c>
      <c r="R87" s="61"/>
      <c r="S87" s="55">
        <v>30</v>
      </c>
      <c r="T87" s="64">
        <f t="shared" si="24"/>
        <v>0</v>
      </c>
    </row>
    <row r="88" spans="1:21" ht="18" customHeight="1" x14ac:dyDescent="0.2">
      <c r="A88" s="182" t="s">
        <v>182</v>
      </c>
      <c r="B88" s="183" t="s">
        <v>58</v>
      </c>
      <c r="C88" s="183" t="s">
        <v>58</v>
      </c>
      <c r="D88" s="183" t="s">
        <v>58</v>
      </c>
      <c r="E88" s="183" t="s">
        <v>58</v>
      </c>
      <c r="F88" s="184" t="s">
        <v>58</v>
      </c>
      <c r="G88" s="61"/>
      <c r="H88" s="55">
        <v>110</v>
      </c>
      <c r="I88" s="64">
        <f t="shared" si="23"/>
        <v>0</v>
      </c>
      <c r="J88" s="182" t="s">
        <v>73</v>
      </c>
      <c r="K88" s="183" t="s">
        <v>73</v>
      </c>
      <c r="L88" s="183" t="s">
        <v>73</v>
      </c>
      <c r="M88" s="183" t="s">
        <v>73</v>
      </c>
      <c r="N88" s="183" t="s">
        <v>73</v>
      </c>
      <c r="O88" s="183" t="s">
        <v>73</v>
      </c>
      <c r="P88" s="183" t="s">
        <v>73</v>
      </c>
      <c r="Q88" s="184" t="s">
        <v>73</v>
      </c>
      <c r="R88" s="61"/>
      <c r="S88" s="55">
        <v>10</v>
      </c>
      <c r="T88" s="64">
        <f t="shared" si="24"/>
        <v>0</v>
      </c>
    </row>
    <row r="89" spans="1:21" ht="18" customHeight="1" x14ac:dyDescent="0.2">
      <c r="A89" s="182" t="s">
        <v>183</v>
      </c>
      <c r="B89" s="183" t="s">
        <v>82</v>
      </c>
      <c r="C89" s="183" t="s">
        <v>82</v>
      </c>
      <c r="D89" s="183" t="s">
        <v>82</v>
      </c>
      <c r="E89" s="183" t="s">
        <v>82</v>
      </c>
      <c r="F89" s="184" t="s">
        <v>82</v>
      </c>
      <c r="G89" s="61"/>
      <c r="H89" s="55">
        <v>165</v>
      </c>
      <c r="I89" s="64">
        <f t="shared" si="23"/>
        <v>0</v>
      </c>
      <c r="J89" s="182" t="s">
        <v>74</v>
      </c>
      <c r="K89" s="183" t="s">
        <v>74</v>
      </c>
      <c r="L89" s="183" t="s">
        <v>74</v>
      </c>
      <c r="M89" s="183" t="s">
        <v>74</v>
      </c>
      <c r="N89" s="183" t="s">
        <v>74</v>
      </c>
      <c r="O89" s="183" t="s">
        <v>74</v>
      </c>
      <c r="P89" s="183" t="s">
        <v>74</v>
      </c>
      <c r="Q89" s="184" t="s">
        <v>74</v>
      </c>
      <c r="R89" s="61"/>
      <c r="S89" s="55">
        <v>10</v>
      </c>
      <c r="T89" s="64">
        <f t="shared" si="24"/>
        <v>0</v>
      </c>
    </row>
    <row r="90" spans="1:21" ht="18" customHeight="1" x14ac:dyDescent="0.2">
      <c r="A90" s="182" t="s">
        <v>184</v>
      </c>
      <c r="B90" s="183" t="s">
        <v>59</v>
      </c>
      <c r="C90" s="183" t="s">
        <v>59</v>
      </c>
      <c r="D90" s="183" t="s">
        <v>59</v>
      </c>
      <c r="E90" s="183" t="s">
        <v>59</v>
      </c>
      <c r="F90" s="184" t="s">
        <v>59</v>
      </c>
      <c r="G90" s="61"/>
      <c r="H90" s="55">
        <v>220</v>
      </c>
      <c r="I90" s="64">
        <f t="shared" si="23"/>
        <v>0</v>
      </c>
      <c r="J90" s="182" t="s">
        <v>75</v>
      </c>
      <c r="K90" s="183" t="s">
        <v>75</v>
      </c>
      <c r="L90" s="183" t="s">
        <v>75</v>
      </c>
      <c r="M90" s="183" t="s">
        <v>75</v>
      </c>
      <c r="N90" s="183" t="s">
        <v>75</v>
      </c>
      <c r="O90" s="183" t="s">
        <v>75</v>
      </c>
      <c r="P90" s="183" t="s">
        <v>75</v>
      </c>
      <c r="Q90" s="184" t="s">
        <v>75</v>
      </c>
      <c r="R90" s="61"/>
      <c r="S90" s="55">
        <v>30</v>
      </c>
      <c r="T90" s="64">
        <f t="shared" si="24"/>
        <v>0</v>
      </c>
    </row>
    <row r="91" spans="1:21" ht="18" customHeight="1" x14ac:dyDescent="0.2">
      <c r="A91" s="182" t="s">
        <v>185</v>
      </c>
      <c r="B91" s="183" t="s">
        <v>60</v>
      </c>
      <c r="C91" s="183" t="s">
        <v>60</v>
      </c>
      <c r="D91" s="183" t="s">
        <v>60</v>
      </c>
      <c r="E91" s="183" t="s">
        <v>60</v>
      </c>
      <c r="F91" s="184" t="s">
        <v>60</v>
      </c>
      <c r="G91" s="61"/>
      <c r="H91" s="55">
        <v>30</v>
      </c>
      <c r="I91" s="64">
        <f t="shared" si="23"/>
        <v>0</v>
      </c>
      <c r="J91" s="204" t="s">
        <v>76</v>
      </c>
      <c r="K91" s="205" t="s">
        <v>76</v>
      </c>
      <c r="L91" s="205" t="s">
        <v>76</v>
      </c>
      <c r="M91" s="205" t="s">
        <v>76</v>
      </c>
      <c r="N91" s="205" t="s">
        <v>76</v>
      </c>
      <c r="O91" s="205" t="s">
        <v>76</v>
      </c>
      <c r="P91" s="205" t="s">
        <v>76</v>
      </c>
      <c r="Q91" s="206" t="s">
        <v>76</v>
      </c>
      <c r="R91" s="61"/>
      <c r="S91" s="55">
        <v>30</v>
      </c>
      <c r="T91" s="64">
        <f>R91*S91</f>
        <v>0</v>
      </c>
    </row>
    <row r="92" spans="1:21" ht="18" customHeight="1" x14ac:dyDescent="0.2">
      <c r="A92" s="182" t="s">
        <v>186</v>
      </c>
      <c r="B92" s="183" t="s">
        <v>61</v>
      </c>
      <c r="C92" s="183" t="s">
        <v>61</v>
      </c>
      <c r="D92" s="183" t="s">
        <v>61</v>
      </c>
      <c r="E92" s="183" t="s">
        <v>61</v>
      </c>
      <c r="F92" s="184" t="s">
        <v>61</v>
      </c>
      <c r="G92" s="61"/>
      <c r="H92" s="55">
        <v>55</v>
      </c>
      <c r="I92" s="64">
        <f t="shared" si="23"/>
        <v>0</v>
      </c>
      <c r="J92" s="204" t="s">
        <v>45</v>
      </c>
      <c r="K92" s="205" t="s">
        <v>45</v>
      </c>
      <c r="L92" s="205" t="s">
        <v>45</v>
      </c>
      <c r="M92" s="205" t="s">
        <v>45</v>
      </c>
      <c r="N92" s="205" t="s">
        <v>45</v>
      </c>
      <c r="O92" s="205" t="s">
        <v>45</v>
      </c>
      <c r="P92" s="205" t="s">
        <v>45</v>
      </c>
      <c r="Q92" s="206" t="s">
        <v>45</v>
      </c>
      <c r="R92" s="61"/>
      <c r="S92" s="55">
        <v>200</v>
      </c>
      <c r="T92" s="64">
        <f t="shared" ref="T92:T98" si="25">R92*S92</f>
        <v>0</v>
      </c>
    </row>
    <row r="93" spans="1:21" ht="18" customHeight="1" x14ac:dyDescent="0.2">
      <c r="A93" s="182" t="s">
        <v>187</v>
      </c>
      <c r="B93" s="183" t="s">
        <v>62</v>
      </c>
      <c r="C93" s="183" t="s">
        <v>62</v>
      </c>
      <c r="D93" s="183" t="s">
        <v>62</v>
      </c>
      <c r="E93" s="183" t="s">
        <v>62</v>
      </c>
      <c r="F93" s="184" t="s">
        <v>62</v>
      </c>
      <c r="G93" s="61"/>
      <c r="H93" s="55">
        <v>80</v>
      </c>
      <c r="I93" s="64">
        <f t="shared" si="23"/>
        <v>0</v>
      </c>
      <c r="J93" s="204" t="s">
        <v>77</v>
      </c>
      <c r="K93" s="205" t="s">
        <v>77</v>
      </c>
      <c r="L93" s="205" t="s">
        <v>77</v>
      </c>
      <c r="M93" s="205" t="s">
        <v>77</v>
      </c>
      <c r="N93" s="205" t="s">
        <v>77</v>
      </c>
      <c r="O93" s="205" t="s">
        <v>77</v>
      </c>
      <c r="P93" s="205" t="s">
        <v>77</v>
      </c>
      <c r="Q93" s="206" t="s">
        <v>77</v>
      </c>
      <c r="R93" s="61"/>
      <c r="S93" s="55">
        <v>10</v>
      </c>
      <c r="T93" s="64">
        <f t="shared" si="25"/>
        <v>0</v>
      </c>
    </row>
    <row r="94" spans="1:21" ht="18" customHeight="1" x14ac:dyDescent="0.2">
      <c r="A94" s="182" t="s">
        <v>63</v>
      </c>
      <c r="B94" s="183" t="s">
        <v>63</v>
      </c>
      <c r="C94" s="183" t="s">
        <v>63</v>
      </c>
      <c r="D94" s="183" t="s">
        <v>63</v>
      </c>
      <c r="E94" s="183" t="s">
        <v>63</v>
      </c>
      <c r="F94" s="184" t="s">
        <v>63</v>
      </c>
      <c r="G94" s="61"/>
      <c r="H94" s="55">
        <v>30</v>
      </c>
      <c r="I94" s="64">
        <f t="shared" si="23"/>
        <v>0</v>
      </c>
      <c r="J94" s="204" t="s">
        <v>78</v>
      </c>
      <c r="K94" s="205" t="s">
        <v>78</v>
      </c>
      <c r="L94" s="205" t="s">
        <v>78</v>
      </c>
      <c r="M94" s="205" t="s">
        <v>78</v>
      </c>
      <c r="N94" s="205" t="s">
        <v>78</v>
      </c>
      <c r="O94" s="205" t="s">
        <v>78</v>
      </c>
      <c r="P94" s="205" t="s">
        <v>78</v>
      </c>
      <c r="Q94" s="206" t="s">
        <v>78</v>
      </c>
      <c r="R94" s="61"/>
      <c r="S94" s="55">
        <v>15</v>
      </c>
      <c r="T94" s="64">
        <f t="shared" si="25"/>
        <v>0</v>
      </c>
    </row>
    <row r="95" spans="1:21" ht="18" customHeight="1" x14ac:dyDescent="0.2">
      <c r="A95" s="182" t="s">
        <v>64</v>
      </c>
      <c r="B95" s="183" t="s">
        <v>64</v>
      </c>
      <c r="C95" s="183" t="s">
        <v>64</v>
      </c>
      <c r="D95" s="183" t="s">
        <v>64</v>
      </c>
      <c r="E95" s="183" t="s">
        <v>64</v>
      </c>
      <c r="F95" s="184" t="s">
        <v>64</v>
      </c>
      <c r="G95" s="61"/>
      <c r="H95" s="55">
        <v>55</v>
      </c>
      <c r="I95" s="64">
        <f t="shared" si="23"/>
        <v>0</v>
      </c>
      <c r="J95" s="204" t="s">
        <v>83</v>
      </c>
      <c r="K95" s="205" t="s">
        <v>83</v>
      </c>
      <c r="L95" s="205" t="s">
        <v>83</v>
      </c>
      <c r="M95" s="205" t="s">
        <v>83</v>
      </c>
      <c r="N95" s="205" t="s">
        <v>83</v>
      </c>
      <c r="O95" s="205" t="s">
        <v>83</v>
      </c>
      <c r="P95" s="205" t="s">
        <v>83</v>
      </c>
      <c r="Q95" s="206" t="s">
        <v>83</v>
      </c>
      <c r="R95" s="61"/>
      <c r="S95" s="55">
        <v>10</v>
      </c>
      <c r="T95" s="64">
        <f t="shared" si="25"/>
        <v>0</v>
      </c>
    </row>
    <row r="96" spans="1:21" ht="18" customHeight="1" x14ac:dyDescent="0.2">
      <c r="A96" s="182" t="s">
        <v>65</v>
      </c>
      <c r="B96" s="183" t="s">
        <v>65</v>
      </c>
      <c r="C96" s="183" t="s">
        <v>65</v>
      </c>
      <c r="D96" s="183" t="s">
        <v>65</v>
      </c>
      <c r="E96" s="183" t="s">
        <v>65</v>
      </c>
      <c r="F96" s="184" t="s">
        <v>65</v>
      </c>
      <c r="G96" s="61"/>
      <c r="H96" s="55">
        <v>80</v>
      </c>
      <c r="I96" s="64">
        <f t="shared" si="23"/>
        <v>0</v>
      </c>
      <c r="J96" s="204" t="s">
        <v>166</v>
      </c>
      <c r="K96" s="205" t="s">
        <v>84</v>
      </c>
      <c r="L96" s="205" t="s">
        <v>84</v>
      </c>
      <c r="M96" s="205" t="s">
        <v>84</v>
      </c>
      <c r="N96" s="205" t="s">
        <v>84</v>
      </c>
      <c r="O96" s="205" t="s">
        <v>84</v>
      </c>
      <c r="P96" s="205" t="s">
        <v>84</v>
      </c>
      <c r="Q96" s="206" t="s">
        <v>84</v>
      </c>
      <c r="R96" s="61"/>
      <c r="S96" s="55">
        <v>20</v>
      </c>
      <c r="T96" s="64">
        <f t="shared" si="25"/>
        <v>0</v>
      </c>
    </row>
    <row r="97" spans="1:20" ht="18" customHeight="1" x14ac:dyDescent="0.2">
      <c r="A97" s="182" t="s">
        <v>66</v>
      </c>
      <c r="B97" s="183" t="s">
        <v>66</v>
      </c>
      <c r="C97" s="183" t="s">
        <v>66</v>
      </c>
      <c r="D97" s="183" t="s">
        <v>66</v>
      </c>
      <c r="E97" s="183" t="s">
        <v>66</v>
      </c>
      <c r="F97" s="184" t="s">
        <v>66</v>
      </c>
      <c r="G97" s="61"/>
      <c r="H97" s="55">
        <v>300</v>
      </c>
      <c r="I97" s="64">
        <f t="shared" si="23"/>
        <v>0</v>
      </c>
      <c r="J97" s="204" t="s">
        <v>189</v>
      </c>
      <c r="K97" s="205" t="s">
        <v>46</v>
      </c>
      <c r="L97" s="205" t="s">
        <v>46</v>
      </c>
      <c r="M97" s="205" t="s">
        <v>46</v>
      </c>
      <c r="N97" s="205" t="s">
        <v>46</v>
      </c>
      <c r="O97" s="205" t="s">
        <v>46</v>
      </c>
      <c r="P97" s="205" t="s">
        <v>46</v>
      </c>
      <c r="Q97" s="206" t="s">
        <v>46</v>
      </c>
      <c r="R97" s="61"/>
      <c r="S97" s="55">
        <v>6</v>
      </c>
      <c r="T97" s="64">
        <f t="shared" si="25"/>
        <v>0</v>
      </c>
    </row>
    <row r="98" spans="1:20" ht="18" customHeight="1" x14ac:dyDescent="0.2">
      <c r="A98" s="182" t="s">
        <v>67</v>
      </c>
      <c r="B98" s="183" t="s">
        <v>67</v>
      </c>
      <c r="C98" s="183" t="s">
        <v>67</v>
      </c>
      <c r="D98" s="183" t="s">
        <v>67</v>
      </c>
      <c r="E98" s="183" t="s">
        <v>67</v>
      </c>
      <c r="F98" s="184" t="s">
        <v>67</v>
      </c>
      <c r="G98" s="61"/>
      <c r="H98" s="55">
        <v>150</v>
      </c>
      <c r="I98" s="64">
        <f t="shared" si="23"/>
        <v>0</v>
      </c>
      <c r="J98" s="204" t="s">
        <v>79</v>
      </c>
      <c r="K98" s="205" t="s">
        <v>79</v>
      </c>
      <c r="L98" s="205" t="s">
        <v>79</v>
      </c>
      <c r="M98" s="205" t="s">
        <v>79</v>
      </c>
      <c r="N98" s="205" t="s">
        <v>79</v>
      </c>
      <c r="O98" s="205" t="s">
        <v>79</v>
      </c>
      <c r="P98" s="205" t="s">
        <v>79</v>
      </c>
      <c r="Q98" s="206" t="s">
        <v>79</v>
      </c>
      <c r="R98" s="61"/>
      <c r="S98" s="55">
        <v>6</v>
      </c>
      <c r="T98" s="64">
        <f t="shared" si="25"/>
        <v>0</v>
      </c>
    </row>
    <row r="99" spans="1:20" ht="18" customHeight="1" x14ac:dyDescent="0.2">
      <c r="A99" s="182" t="s">
        <v>68</v>
      </c>
      <c r="B99" s="183" t="s">
        <v>68</v>
      </c>
      <c r="C99" s="183" t="s">
        <v>68</v>
      </c>
      <c r="D99" s="183" t="s">
        <v>68</v>
      </c>
      <c r="E99" s="183" t="s">
        <v>68</v>
      </c>
      <c r="F99" s="184" t="s">
        <v>68</v>
      </c>
      <c r="G99" s="61"/>
      <c r="H99" s="55">
        <v>100</v>
      </c>
      <c r="I99" s="64">
        <f t="shared" si="23"/>
        <v>0</v>
      </c>
      <c r="J99" s="204" t="s">
        <v>188</v>
      </c>
      <c r="K99" s="205" t="s">
        <v>80</v>
      </c>
      <c r="L99" s="205" t="s">
        <v>80</v>
      </c>
      <c r="M99" s="205" t="s">
        <v>80</v>
      </c>
      <c r="N99" s="205" t="s">
        <v>80</v>
      </c>
      <c r="O99" s="205" t="s">
        <v>80</v>
      </c>
      <c r="P99" s="205" t="s">
        <v>80</v>
      </c>
      <c r="Q99" s="206" t="s">
        <v>80</v>
      </c>
      <c r="R99" s="61"/>
      <c r="S99" s="55">
        <v>100</v>
      </c>
      <c r="T99" s="64">
        <f t="shared" ref="T99:T100" si="26">R99*S99</f>
        <v>0</v>
      </c>
    </row>
    <row r="100" spans="1:20" ht="18" customHeight="1" thickBot="1" x14ac:dyDescent="0.25">
      <c r="A100" s="217" t="s">
        <v>69</v>
      </c>
      <c r="B100" s="218" t="s">
        <v>69</v>
      </c>
      <c r="C100" s="218" t="s">
        <v>69</v>
      </c>
      <c r="D100" s="218" t="s">
        <v>69</v>
      </c>
      <c r="E100" s="218" t="s">
        <v>69</v>
      </c>
      <c r="F100" s="219" t="s">
        <v>69</v>
      </c>
      <c r="G100" s="70"/>
      <c r="H100" s="75">
        <v>70</v>
      </c>
      <c r="I100" s="71">
        <f t="shared" si="23"/>
        <v>0</v>
      </c>
      <c r="J100" s="220" t="s">
        <v>159</v>
      </c>
      <c r="K100" s="221"/>
      <c r="L100" s="221"/>
      <c r="M100" s="221"/>
      <c r="N100" s="221"/>
      <c r="O100" s="221"/>
      <c r="P100" s="221"/>
      <c r="Q100" s="222"/>
      <c r="R100" s="70"/>
      <c r="S100" s="70"/>
      <c r="T100" s="71">
        <f t="shared" si="26"/>
        <v>0</v>
      </c>
    </row>
    <row r="101" spans="1:20" ht="18" customHeight="1" thickBot="1" x14ac:dyDescent="0.25">
      <c r="A101" s="125" t="s">
        <v>47</v>
      </c>
      <c r="B101" s="126"/>
      <c r="C101" s="126"/>
      <c r="D101" s="126"/>
      <c r="E101" s="126"/>
      <c r="F101" s="126"/>
      <c r="G101" s="126"/>
      <c r="H101" s="126"/>
      <c r="I101" s="126"/>
      <c r="J101" s="126"/>
      <c r="K101" s="126"/>
      <c r="L101" s="126"/>
      <c r="M101" s="126"/>
      <c r="N101" s="126"/>
      <c r="O101" s="126"/>
      <c r="P101" s="126"/>
      <c r="Q101" s="127"/>
      <c r="R101" s="84" t="s">
        <v>3</v>
      </c>
      <c r="S101" s="86">
        <f>(SUM(I103:I110,T103:T110))/3</f>
        <v>0</v>
      </c>
      <c r="T101" s="87">
        <f t="shared" ref="T101" si="27">S101/$B$3</f>
        <v>0</v>
      </c>
    </row>
    <row r="102" spans="1:20" ht="18" customHeight="1" thickBot="1" x14ac:dyDescent="0.25">
      <c r="A102" s="134" t="s">
        <v>39</v>
      </c>
      <c r="B102" s="135"/>
      <c r="C102" s="135"/>
      <c r="D102" s="135"/>
      <c r="E102" s="135"/>
      <c r="F102" s="215"/>
      <c r="G102" s="79" t="s">
        <v>25</v>
      </c>
      <c r="H102" s="79" t="s">
        <v>26</v>
      </c>
      <c r="I102" s="80" t="s">
        <v>163</v>
      </c>
      <c r="J102" s="134" t="s">
        <v>39</v>
      </c>
      <c r="K102" s="135"/>
      <c r="L102" s="135"/>
      <c r="M102" s="135"/>
      <c r="N102" s="135"/>
      <c r="O102" s="135"/>
      <c r="P102" s="135"/>
      <c r="Q102" s="215"/>
      <c r="R102" s="79" t="s">
        <v>25</v>
      </c>
      <c r="S102" s="79" t="s">
        <v>26</v>
      </c>
      <c r="T102" s="80" t="s">
        <v>163</v>
      </c>
    </row>
    <row r="103" spans="1:20" ht="18" customHeight="1" x14ac:dyDescent="0.2">
      <c r="A103" s="212" t="s">
        <v>192</v>
      </c>
      <c r="B103" s="213" t="s">
        <v>86</v>
      </c>
      <c r="C103" s="213" t="s">
        <v>86</v>
      </c>
      <c r="D103" s="213" t="s">
        <v>86</v>
      </c>
      <c r="E103" s="213" t="s">
        <v>86</v>
      </c>
      <c r="F103" s="214" t="s">
        <v>86</v>
      </c>
      <c r="G103" s="62"/>
      <c r="H103" s="56">
        <v>1.5</v>
      </c>
      <c r="I103" s="63">
        <f t="shared" ref="I103:I110" si="28">G103*H103</f>
        <v>0</v>
      </c>
      <c r="J103" s="212" t="s">
        <v>85</v>
      </c>
      <c r="K103" s="213" t="s">
        <v>85</v>
      </c>
      <c r="L103" s="213" t="s">
        <v>85</v>
      </c>
      <c r="M103" s="213" t="s">
        <v>85</v>
      </c>
      <c r="N103" s="213" t="s">
        <v>85</v>
      </c>
      <c r="O103" s="213" t="s">
        <v>85</v>
      </c>
      <c r="P103" s="213" t="s">
        <v>85</v>
      </c>
      <c r="Q103" s="214" t="s">
        <v>85</v>
      </c>
      <c r="R103" s="62"/>
      <c r="S103" s="56">
        <v>30</v>
      </c>
      <c r="T103" s="63">
        <f t="shared" ref="T103:T108" si="29">R103*S103</f>
        <v>0</v>
      </c>
    </row>
    <row r="104" spans="1:20" ht="18" customHeight="1" x14ac:dyDescent="0.2">
      <c r="A104" s="182" t="s">
        <v>193</v>
      </c>
      <c r="B104" s="183" t="s">
        <v>87</v>
      </c>
      <c r="C104" s="183" t="s">
        <v>87</v>
      </c>
      <c r="D104" s="183" t="s">
        <v>87</v>
      </c>
      <c r="E104" s="183" t="s">
        <v>87</v>
      </c>
      <c r="F104" s="184" t="s">
        <v>87</v>
      </c>
      <c r="G104" s="61"/>
      <c r="H104" s="55">
        <v>1.5</v>
      </c>
      <c r="I104" s="64">
        <f t="shared" si="28"/>
        <v>0</v>
      </c>
      <c r="J104" s="182" t="s">
        <v>94</v>
      </c>
      <c r="K104" s="183" t="s">
        <v>94</v>
      </c>
      <c r="L104" s="183" t="s">
        <v>94</v>
      </c>
      <c r="M104" s="183" t="s">
        <v>94</v>
      </c>
      <c r="N104" s="183" t="s">
        <v>94</v>
      </c>
      <c r="O104" s="183" t="s">
        <v>94</v>
      </c>
      <c r="P104" s="183" t="s">
        <v>94</v>
      </c>
      <c r="Q104" s="184" t="s">
        <v>94</v>
      </c>
      <c r="R104" s="61"/>
      <c r="S104" s="55">
        <v>10</v>
      </c>
      <c r="T104" s="64">
        <f t="shared" si="29"/>
        <v>0</v>
      </c>
    </row>
    <row r="105" spans="1:20" ht="18" customHeight="1" x14ac:dyDescent="0.2">
      <c r="A105" s="182" t="s">
        <v>194</v>
      </c>
      <c r="B105" s="183" t="s">
        <v>88</v>
      </c>
      <c r="C105" s="183" t="s">
        <v>88</v>
      </c>
      <c r="D105" s="183" t="s">
        <v>88</v>
      </c>
      <c r="E105" s="183" t="s">
        <v>88</v>
      </c>
      <c r="F105" s="184" t="s">
        <v>88</v>
      </c>
      <c r="G105" s="61"/>
      <c r="H105" s="55">
        <v>4</v>
      </c>
      <c r="I105" s="64">
        <f t="shared" si="28"/>
        <v>0</v>
      </c>
      <c r="J105" s="182" t="s">
        <v>95</v>
      </c>
      <c r="K105" s="183" t="s">
        <v>95</v>
      </c>
      <c r="L105" s="183" t="s">
        <v>95</v>
      </c>
      <c r="M105" s="183" t="s">
        <v>95</v>
      </c>
      <c r="N105" s="183" t="s">
        <v>95</v>
      </c>
      <c r="O105" s="183" t="s">
        <v>95</v>
      </c>
      <c r="P105" s="183" t="s">
        <v>95</v>
      </c>
      <c r="Q105" s="184" t="s">
        <v>95</v>
      </c>
      <c r="R105" s="61"/>
      <c r="S105" s="55">
        <v>6</v>
      </c>
      <c r="T105" s="64">
        <f t="shared" si="29"/>
        <v>0</v>
      </c>
    </row>
    <row r="106" spans="1:20" ht="18" customHeight="1" x14ac:dyDescent="0.2">
      <c r="A106" s="182" t="s">
        <v>195</v>
      </c>
      <c r="B106" s="183" t="s">
        <v>89</v>
      </c>
      <c r="C106" s="183" t="s">
        <v>89</v>
      </c>
      <c r="D106" s="183" t="s">
        <v>89</v>
      </c>
      <c r="E106" s="183" t="s">
        <v>89</v>
      </c>
      <c r="F106" s="184" t="s">
        <v>89</v>
      </c>
      <c r="G106" s="61"/>
      <c r="H106" s="55">
        <v>4</v>
      </c>
      <c r="I106" s="64">
        <f t="shared" si="28"/>
        <v>0</v>
      </c>
      <c r="J106" s="182" t="s">
        <v>96</v>
      </c>
      <c r="K106" s="183" t="s">
        <v>96</v>
      </c>
      <c r="L106" s="183" t="s">
        <v>96</v>
      </c>
      <c r="M106" s="183" t="s">
        <v>96</v>
      </c>
      <c r="N106" s="183" t="s">
        <v>96</v>
      </c>
      <c r="O106" s="183" t="s">
        <v>96</v>
      </c>
      <c r="P106" s="183" t="s">
        <v>96</v>
      </c>
      <c r="Q106" s="184" t="s">
        <v>96</v>
      </c>
      <c r="R106" s="61"/>
      <c r="S106" s="55">
        <v>8</v>
      </c>
      <c r="T106" s="64">
        <f t="shared" si="29"/>
        <v>0</v>
      </c>
    </row>
    <row r="107" spans="1:20" ht="18" customHeight="1" x14ac:dyDescent="0.2">
      <c r="A107" s="182" t="s">
        <v>196</v>
      </c>
      <c r="B107" s="183" t="s">
        <v>90</v>
      </c>
      <c r="C107" s="183" t="s">
        <v>90</v>
      </c>
      <c r="D107" s="183" t="s">
        <v>90</v>
      </c>
      <c r="E107" s="183" t="s">
        <v>90</v>
      </c>
      <c r="F107" s="184" t="s">
        <v>90</v>
      </c>
      <c r="G107" s="61"/>
      <c r="H107" s="55">
        <v>4</v>
      </c>
      <c r="I107" s="64">
        <f t="shared" si="28"/>
        <v>0</v>
      </c>
      <c r="J107" s="182" t="s">
        <v>201</v>
      </c>
      <c r="K107" s="183" t="s">
        <v>97</v>
      </c>
      <c r="L107" s="183" t="s">
        <v>97</v>
      </c>
      <c r="M107" s="183" t="s">
        <v>97</v>
      </c>
      <c r="N107" s="183" t="s">
        <v>97</v>
      </c>
      <c r="O107" s="183" t="s">
        <v>97</v>
      </c>
      <c r="P107" s="183" t="s">
        <v>97</v>
      </c>
      <c r="Q107" s="184" t="s">
        <v>97</v>
      </c>
      <c r="R107" s="61"/>
      <c r="S107" s="55">
        <v>60</v>
      </c>
      <c r="T107" s="64">
        <f t="shared" si="29"/>
        <v>0</v>
      </c>
    </row>
    <row r="108" spans="1:20" ht="18" customHeight="1" x14ac:dyDescent="0.2">
      <c r="A108" s="182" t="s">
        <v>197</v>
      </c>
      <c r="B108" s="183" t="s">
        <v>91</v>
      </c>
      <c r="C108" s="183" t="s">
        <v>91</v>
      </c>
      <c r="D108" s="183" t="s">
        <v>91</v>
      </c>
      <c r="E108" s="183" t="s">
        <v>91</v>
      </c>
      <c r="F108" s="184" t="s">
        <v>91</v>
      </c>
      <c r="G108" s="61"/>
      <c r="H108" s="55">
        <v>30</v>
      </c>
      <c r="I108" s="64">
        <f t="shared" si="28"/>
        <v>0</v>
      </c>
      <c r="J108" s="182" t="s">
        <v>199</v>
      </c>
      <c r="K108" s="183" t="s">
        <v>98</v>
      </c>
      <c r="L108" s="183" t="s">
        <v>98</v>
      </c>
      <c r="M108" s="183" t="s">
        <v>98</v>
      </c>
      <c r="N108" s="183" t="s">
        <v>98</v>
      </c>
      <c r="O108" s="183" t="s">
        <v>98</v>
      </c>
      <c r="P108" s="183" t="s">
        <v>98</v>
      </c>
      <c r="Q108" s="184" t="s">
        <v>98</v>
      </c>
      <c r="R108" s="61"/>
      <c r="S108" s="55">
        <v>60</v>
      </c>
      <c r="T108" s="64">
        <f t="shared" si="29"/>
        <v>0</v>
      </c>
    </row>
    <row r="109" spans="1:20" ht="18" customHeight="1" x14ac:dyDescent="0.2">
      <c r="A109" s="182" t="s">
        <v>198</v>
      </c>
      <c r="B109" s="183" t="s">
        <v>92</v>
      </c>
      <c r="C109" s="183" t="s">
        <v>92</v>
      </c>
      <c r="D109" s="183" t="s">
        <v>92</v>
      </c>
      <c r="E109" s="183" t="s">
        <v>92</v>
      </c>
      <c r="F109" s="184" t="s">
        <v>92</v>
      </c>
      <c r="G109" s="61"/>
      <c r="H109" s="55">
        <v>30</v>
      </c>
      <c r="I109" s="64">
        <f t="shared" si="28"/>
        <v>0</v>
      </c>
      <c r="J109" s="204" t="s">
        <v>200</v>
      </c>
      <c r="K109" s="205" t="s">
        <v>99</v>
      </c>
      <c r="L109" s="205" t="s">
        <v>99</v>
      </c>
      <c r="M109" s="205" t="s">
        <v>99</v>
      </c>
      <c r="N109" s="205" t="s">
        <v>99</v>
      </c>
      <c r="O109" s="205" t="s">
        <v>99</v>
      </c>
      <c r="P109" s="205" t="s">
        <v>99</v>
      </c>
      <c r="Q109" s="206" t="s">
        <v>99</v>
      </c>
      <c r="R109" s="61"/>
      <c r="S109" s="55">
        <v>30</v>
      </c>
      <c r="T109" s="64">
        <f>R109*S109</f>
        <v>0</v>
      </c>
    </row>
    <row r="110" spans="1:20" ht="18" customHeight="1" thickBot="1" x14ac:dyDescent="0.25">
      <c r="A110" s="217" t="s">
        <v>93</v>
      </c>
      <c r="B110" s="218" t="s">
        <v>93</v>
      </c>
      <c r="C110" s="218" t="s">
        <v>93</v>
      </c>
      <c r="D110" s="218" t="s">
        <v>93</v>
      </c>
      <c r="E110" s="218" t="s">
        <v>93</v>
      </c>
      <c r="F110" s="219" t="s">
        <v>93</v>
      </c>
      <c r="G110" s="70"/>
      <c r="H110" s="75">
        <v>30</v>
      </c>
      <c r="I110" s="71">
        <f t="shared" si="28"/>
        <v>0</v>
      </c>
      <c r="J110" s="220" t="s">
        <v>159</v>
      </c>
      <c r="K110" s="221"/>
      <c r="L110" s="221"/>
      <c r="M110" s="221"/>
      <c r="N110" s="221"/>
      <c r="O110" s="221"/>
      <c r="P110" s="221"/>
      <c r="Q110" s="222"/>
      <c r="R110" s="70"/>
      <c r="S110" s="74"/>
      <c r="T110" s="71">
        <f t="shared" ref="T110" si="30">R110*S110</f>
        <v>0</v>
      </c>
    </row>
    <row r="111" spans="1:20" ht="9" customHeight="1" thickBot="1" x14ac:dyDescent="0.25">
      <c r="A111" s="223"/>
      <c r="B111" s="224"/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5"/>
    </row>
    <row r="112" spans="1:20" ht="18" customHeight="1" thickBot="1" x14ac:dyDescent="0.25">
      <c r="A112" s="81" t="s">
        <v>48</v>
      </c>
      <c r="B112" s="207">
        <f ca="1">NOW()</f>
        <v>43556.563350578705</v>
      </c>
      <c r="C112" s="208"/>
      <c r="D112" s="208"/>
      <c r="E112" s="209"/>
      <c r="F112" s="159"/>
      <c r="G112" s="160"/>
      <c r="H112" s="160"/>
      <c r="I112" s="160"/>
      <c r="J112" s="160"/>
      <c r="K112" s="160"/>
      <c r="L112" s="160"/>
      <c r="M112" s="160"/>
      <c r="N112" s="160"/>
      <c r="O112" s="160"/>
      <c r="P112" s="161"/>
      <c r="Q112" s="156" t="s">
        <v>164</v>
      </c>
      <c r="R112" s="157"/>
      <c r="S112" s="157"/>
      <c r="T112" s="158"/>
    </row>
  </sheetData>
  <mergeCells count="179">
    <mergeCell ref="A84:F84"/>
    <mergeCell ref="J84:Q84"/>
    <mergeCell ref="J70:Q70"/>
    <mergeCell ref="A70:F70"/>
    <mergeCell ref="J47:Q47"/>
    <mergeCell ref="A47:F47"/>
    <mergeCell ref="N59:Q59"/>
    <mergeCell ref="N68:Q68"/>
    <mergeCell ref="N67:Q67"/>
    <mergeCell ref="N66:Q66"/>
    <mergeCell ref="N65:Q65"/>
    <mergeCell ref="N64:Q64"/>
    <mergeCell ref="N63:Q63"/>
    <mergeCell ref="N62:Q62"/>
    <mergeCell ref="N61:Q61"/>
    <mergeCell ref="N60:Q60"/>
    <mergeCell ref="J54:Q54"/>
    <mergeCell ref="A54:F54"/>
    <mergeCell ref="A55:F55"/>
    <mergeCell ref="J55:Q55"/>
    <mergeCell ref="A79:F79"/>
    <mergeCell ref="J79:Q79"/>
    <mergeCell ref="A58:T58"/>
    <mergeCell ref="A111:T111"/>
    <mergeCell ref="G59:J59"/>
    <mergeCell ref="G61:J61"/>
    <mergeCell ref="G60:J60"/>
    <mergeCell ref="A68:C68"/>
    <mergeCell ref="A67:C67"/>
    <mergeCell ref="A66:C66"/>
    <mergeCell ref="A65:C65"/>
    <mergeCell ref="A64:C64"/>
    <mergeCell ref="A110:F110"/>
    <mergeCell ref="J110:Q110"/>
    <mergeCell ref="A107:F107"/>
    <mergeCell ref="J107:Q107"/>
    <mergeCell ref="A108:F108"/>
    <mergeCell ref="J108:Q108"/>
    <mergeCell ref="A109:F109"/>
    <mergeCell ref="J109:Q109"/>
    <mergeCell ref="A104:F104"/>
    <mergeCell ref="J104:Q104"/>
    <mergeCell ref="A105:F105"/>
    <mergeCell ref="J105:Q105"/>
    <mergeCell ref="A106:F106"/>
    <mergeCell ref="J106:Q106"/>
    <mergeCell ref="J95:Q95"/>
    <mergeCell ref="A103:F103"/>
    <mergeCell ref="J103:Q103"/>
    <mergeCell ref="A91:F91"/>
    <mergeCell ref="J91:Q91"/>
    <mergeCell ref="A99:F99"/>
    <mergeCell ref="J99:Q99"/>
    <mergeCell ref="A100:F100"/>
    <mergeCell ref="J100:Q100"/>
    <mergeCell ref="A92:F92"/>
    <mergeCell ref="A93:F93"/>
    <mergeCell ref="A94:F94"/>
    <mergeCell ref="A95:F95"/>
    <mergeCell ref="A96:F96"/>
    <mergeCell ref="A97:F97"/>
    <mergeCell ref="A98:F98"/>
    <mergeCell ref="J92:Q92"/>
    <mergeCell ref="J93:Q93"/>
    <mergeCell ref="J94:Q94"/>
    <mergeCell ref="J102:Q102"/>
    <mergeCell ref="A102:F102"/>
    <mergeCell ref="J96:Q96"/>
    <mergeCell ref="J97:Q97"/>
    <mergeCell ref="J98:Q98"/>
    <mergeCell ref="A89:F89"/>
    <mergeCell ref="J89:Q89"/>
    <mergeCell ref="A90:F90"/>
    <mergeCell ref="J90:Q90"/>
    <mergeCell ref="A85:F85"/>
    <mergeCell ref="J85:Q85"/>
    <mergeCell ref="A86:F86"/>
    <mergeCell ref="J86:Q86"/>
    <mergeCell ref="A87:F87"/>
    <mergeCell ref="J87:Q87"/>
    <mergeCell ref="A88:F88"/>
    <mergeCell ref="J88:Q88"/>
    <mergeCell ref="B112:E112"/>
    <mergeCell ref="J42:Q42"/>
    <mergeCell ref="A63:C63"/>
    <mergeCell ref="A62:C62"/>
    <mergeCell ref="A60:C60"/>
    <mergeCell ref="A59:C59"/>
    <mergeCell ref="A48:F48"/>
    <mergeCell ref="J48:Q48"/>
    <mergeCell ref="A49:F49"/>
    <mergeCell ref="J49:Q49"/>
    <mergeCell ref="A50:F50"/>
    <mergeCell ref="J50:Q50"/>
    <mergeCell ref="A51:F51"/>
    <mergeCell ref="J51:Q51"/>
    <mergeCell ref="A71:F71"/>
    <mergeCell ref="J71:Q71"/>
    <mergeCell ref="A72:F72"/>
    <mergeCell ref="J72:Q72"/>
    <mergeCell ref="A73:F73"/>
    <mergeCell ref="J73:Q73"/>
    <mergeCell ref="A74:F74"/>
    <mergeCell ref="J74:Q74"/>
    <mergeCell ref="A75:F75"/>
    <mergeCell ref="J75:Q75"/>
    <mergeCell ref="J36:Q36"/>
    <mergeCell ref="A37:F37"/>
    <mergeCell ref="J37:Q37"/>
    <mergeCell ref="J56:Q56"/>
    <mergeCell ref="A76:F76"/>
    <mergeCell ref="J76:Q76"/>
    <mergeCell ref="A77:F77"/>
    <mergeCell ref="J77:Q77"/>
    <mergeCell ref="A78:F78"/>
    <mergeCell ref="J78:Q78"/>
    <mergeCell ref="A43:F43"/>
    <mergeCell ref="A42:F42"/>
    <mergeCell ref="N3:R3"/>
    <mergeCell ref="N2:R2"/>
    <mergeCell ref="S2:T2"/>
    <mergeCell ref="S3:T3"/>
    <mergeCell ref="N1:R1"/>
    <mergeCell ref="J2:K2"/>
    <mergeCell ref="L2:M2"/>
    <mergeCell ref="B2:I2"/>
    <mergeCell ref="G3:L3"/>
    <mergeCell ref="S1:T1"/>
    <mergeCell ref="B1:M1"/>
    <mergeCell ref="D3:E3"/>
    <mergeCell ref="B3:C3"/>
    <mergeCell ref="Q112:T112"/>
    <mergeCell ref="F112:P112"/>
    <mergeCell ref="A81:Q81"/>
    <mergeCell ref="A82:Q82"/>
    <mergeCell ref="A80:Q80"/>
    <mergeCell ref="A69:Q69"/>
    <mergeCell ref="A57:Q57"/>
    <mergeCell ref="A45:Q45"/>
    <mergeCell ref="A21:T21"/>
    <mergeCell ref="B23:E23"/>
    <mergeCell ref="Q23:T23"/>
    <mergeCell ref="A22:M22"/>
    <mergeCell ref="N22:P22"/>
    <mergeCell ref="A56:F56"/>
    <mergeCell ref="A53:F53"/>
    <mergeCell ref="J53:Q53"/>
    <mergeCell ref="A61:C61"/>
    <mergeCell ref="A38:F38"/>
    <mergeCell ref="J38:Q38"/>
    <mergeCell ref="A52:F52"/>
    <mergeCell ref="J52:Q52"/>
    <mergeCell ref="A39:F39"/>
    <mergeCell ref="J39:Q39"/>
    <mergeCell ref="A40:F40"/>
    <mergeCell ref="A33:Q33"/>
    <mergeCell ref="A20:Q20"/>
    <mergeCell ref="A5:Q5"/>
    <mergeCell ref="A101:Q101"/>
    <mergeCell ref="A83:Q83"/>
    <mergeCell ref="A44:Q44"/>
    <mergeCell ref="A4:Q4"/>
    <mergeCell ref="A35:F35"/>
    <mergeCell ref="J35:Q35"/>
    <mergeCell ref="A34:T34"/>
    <mergeCell ref="J43:Q43"/>
    <mergeCell ref="A46:T46"/>
    <mergeCell ref="N7:P7"/>
    <mergeCell ref="Q8:T8"/>
    <mergeCell ref="F7:J7"/>
    <mergeCell ref="E8:H8"/>
    <mergeCell ref="I8:L8"/>
    <mergeCell ref="A6:T6"/>
    <mergeCell ref="A8:B8"/>
    <mergeCell ref="C8:D8"/>
    <mergeCell ref="J40:Q40"/>
    <mergeCell ref="A41:F41"/>
    <mergeCell ref="J41:Q41"/>
    <mergeCell ref="A36:F36"/>
  </mergeCells>
  <dataValidations count="2">
    <dataValidation type="list" allowBlank="1" showInputMessage="1" showErrorMessage="1" sqref="R67:R68">
      <formula1>#REF!</formula1>
    </dataValidation>
    <dataValidation type="list" allowBlank="1" showInputMessage="1" showErrorMessage="1" sqref="B10:B19">
      <formula1>"c,d,dc,r"</formula1>
    </dataValidation>
  </dataValidations>
  <pageMargins left="0.7" right="0.7" top="0.78740157499999996" bottom="0.78740157499999996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Ilona</dc:creator>
  <cp:keywords/>
  <dc:description/>
  <cp:lastModifiedBy>komentář</cp:lastModifiedBy>
  <cp:revision/>
  <cp:lastPrinted>2019-03-28T15:58:20Z</cp:lastPrinted>
  <dcterms:created xsi:type="dcterms:W3CDTF">2018-11-28T18:19:53Z</dcterms:created>
  <dcterms:modified xsi:type="dcterms:W3CDTF">2019-04-01T11:31:16Z</dcterms:modified>
  <cp:category/>
  <cp:contentStatus/>
</cp:coreProperties>
</file>