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bookViews>
    <workbookView xWindow="0" yWindow="0" windowWidth="28800" windowHeight="11730"/>
  </bookViews>
  <sheets>
    <sheet name="List1" sheetId="1" r:id="rId1"/>
  </sheets>
  <definedNames>
    <definedName name="FAI">List1!$Z$3:$Z$10</definedName>
    <definedName name="fakulty">List1!$X$3:$X$9</definedName>
    <definedName name="FAME">List1!$Y$3:$Y$11</definedName>
    <definedName name="FHS">List1!$AC$3:$AC$12</definedName>
    <definedName name="FLKŘ">List1!$AA$3:$AA$7</definedName>
    <definedName name="FMK">List1!$AB$3:$AB$16</definedName>
    <definedName name="FT">List1!$AD$3:$AD$12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3" i="1" l="1"/>
  <c r="T40" i="1"/>
  <c r="T39" i="1"/>
  <c r="T38" i="1"/>
  <c r="T37" i="1"/>
  <c r="T36" i="1"/>
  <c r="I43" i="1"/>
  <c r="I59" i="1" l="1"/>
  <c r="T85" i="1"/>
  <c r="N11" i="1" l="1"/>
  <c r="T120" i="1"/>
  <c r="S118" i="1" s="1"/>
  <c r="T107" i="1"/>
  <c r="B5" i="1"/>
  <c r="I26" i="1"/>
  <c r="I27" i="1"/>
  <c r="I28" i="1"/>
  <c r="I29" i="1"/>
  <c r="I30" i="1"/>
  <c r="I31" i="1"/>
  <c r="I32" i="1"/>
  <c r="I25" i="1"/>
  <c r="H26" i="1"/>
  <c r="H27" i="1"/>
  <c r="H28" i="1"/>
  <c r="H29" i="1"/>
  <c r="H30" i="1"/>
  <c r="H31" i="1"/>
  <c r="H32" i="1"/>
  <c r="H25" i="1"/>
  <c r="G26" i="1"/>
  <c r="G27" i="1"/>
  <c r="G28" i="1"/>
  <c r="G29" i="1"/>
  <c r="G30" i="1"/>
  <c r="G31" i="1"/>
  <c r="G32" i="1"/>
  <c r="G25" i="1"/>
  <c r="F26" i="1"/>
  <c r="F27" i="1"/>
  <c r="F28" i="1"/>
  <c r="F29" i="1"/>
  <c r="F30" i="1"/>
  <c r="F31" i="1"/>
  <c r="F32" i="1"/>
  <c r="F25" i="1"/>
  <c r="P12" i="1"/>
  <c r="P13" i="1"/>
  <c r="P14" i="1"/>
  <c r="P15" i="1"/>
  <c r="P16" i="1"/>
  <c r="P17" i="1"/>
  <c r="P18" i="1"/>
  <c r="P19" i="1"/>
  <c r="P20" i="1"/>
  <c r="P11" i="1"/>
  <c r="O12" i="1"/>
  <c r="O13" i="1"/>
  <c r="O14" i="1"/>
  <c r="O15" i="1"/>
  <c r="O16" i="1"/>
  <c r="O17" i="1"/>
  <c r="O18" i="1"/>
  <c r="O19" i="1"/>
  <c r="O20" i="1"/>
  <c r="O11" i="1"/>
  <c r="N12" i="1"/>
  <c r="N13" i="1"/>
  <c r="N14" i="1"/>
  <c r="N15" i="1"/>
  <c r="N16" i="1"/>
  <c r="N17" i="1"/>
  <c r="N18" i="1"/>
  <c r="N19" i="1"/>
  <c r="N20" i="1"/>
  <c r="M12" i="1"/>
  <c r="M13" i="1"/>
  <c r="M14" i="1"/>
  <c r="M15" i="1"/>
  <c r="M16" i="1"/>
  <c r="M17" i="1"/>
  <c r="M18" i="1"/>
  <c r="M19" i="1"/>
  <c r="M20" i="1"/>
  <c r="M11" i="1"/>
  <c r="S105" i="1" l="1"/>
  <c r="T105" i="1" s="1"/>
  <c r="T118" i="1"/>
  <c r="T58" i="1"/>
  <c r="T57" i="1"/>
  <c r="T56" i="1"/>
  <c r="T55" i="1"/>
  <c r="T46" i="1"/>
  <c r="S44" i="1" s="1"/>
  <c r="T44" i="1" l="1"/>
  <c r="T86" i="1"/>
  <c r="T83" i="1" l="1"/>
  <c r="S83" i="1"/>
  <c r="S21" i="1"/>
  <c r="T21" i="1" s="1"/>
  <c r="S7" i="1" l="1"/>
  <c r="T7" i="1" s="1"/>
  <c r="T64" i="1"/>
  <c r="T65" i="1"/>
  <c r="T66" i="1"/>
  <c r="T67" i="1"/>
  <c r="T68" i="1"/>
  <c r="T69" i="1"/>
  <c r="T70" i="1"/>
  <c r="T71" i="1"/>
  <c r="T63" i="1"/>
  <c r="M64" i="1"/>
  <c r="M65" i="1"/>
  <c r="M66" i="1"/>
  <c r="M67" i="1"/>
  <c r="M68" i="1"/>
  <c r="M69" i="1"/>
  <c r="M70" i="1"/>
  <c r="M71" i="1"/>
  <c r="M63" i="1"/>
  <c r="F64" i="1"/>
  <c r="F65" i="1"/>
  <c r="F66" i="1"/>
  <c r="F67" i="1"/>
  <c r="F68" i="1"/>
  <c r="F69" i="1"/>
  <c r="F70" i="1"/>
  <c r="F71" i="1"/>
  <c r="F63" i="1"/>
  <c r="I52" i="1"/>
  <c r="I53" i="1"/>
  <c r="I54" i="1"/>
  <c r="I55" i="1"/>
  <c r="I56" i="1"/>
  <c r="I57" i="1"/>
  <c r="I58" i="1"/>
  <c r="I117" i="1"/>
  <c r="T116" i="1"/>
  <c r="I116" i="1"/>
  <c r="T115" i="1"/>
  <c r="I115" i="1"/>
  <c r="T114" i="1"/>
  <c r="I114" i="1"/>
  <c r="T113" i="1"/>
  <c r="I113" i="1"/>
  <c r="T112" i="1"/>
  <c r="I112" i="1"/>
  <c r="T111" i="1"/>
  <c r="I111" i="1"/>
  <c r="T110" i="1"/>
  <c r="I110" i="1"/>
  <c r="I96" i="1"/>
  <c r="I97" i="1"/>
  <c r="I98" i="1"/>
  <c r="I99" i="1"/>
  <c r="I100" i="1"/>
  <c r="I101" i="1"/>
  <c r="I102" i="1"/>
  <c r="T96" i="1"/>
  <c r="T97" i="1"/>
  <c r="T98" i="1"/>
  <c r="T99" i="1"/>
  <c r="T100" i="1"/>
  <c r="T101" i="1"/>
  <c r="T102" i="1"/>
  <c r="I104" i="1"/>
  <c r="T103" i="1"/>
  <c r="I103" i="1"/>
  <c r="T95" i="1"/>
  <c r="I95" i="1"/>
  <c r="T94" i="1"/>
  <c r="I94" i="1"/>
  <c r="T93" i="1"/>
  <c r="I93" i="1"/>
  <c r="T92" i="1"/>
  <c r="I92" i="1"/>
  <c r="T91" i="1"/>
  <c r="I91" i="1"/>
  <c r="T90" i="1"/>
  <c r="I90" i="1"/>
  <c r="T89" i="1"/>
  <c r="I89" i="1"/>
  <c r="S87" i="1" s="1"/>
  <c r="T81" i="1"/>
  <c r="T82" i="1"/>
  <c r="I82" i="1"/>
  <c r="I81" i="1"/>
  <c r="T80" i="1"/>
  <c r="I80" i="1"/>
  <c r="T79" i="1"/>
  <c r="I79" i="1"/>
  <c r="T78" i="1"/>
  <c r="I78" i="1"/>
  <c r="T77" i="1"/>
  <c r="I77" i="1"/>
  <c r="T76" i="1"/>
  <c r="I76" i="1"/>
  <c r="T75" i="1"/>
  <c r="I75" i="1"/>
  <c r="T74" i="1"/>
  <c r="I74" i="1"/>
  <c r="T54" i="1"/>
  <c r="T53" i="1"/>
  <c r="T52" i="1"/>
  <c r="T51" i="1"/>
  <c r="I51" i="1"/>
  <c r="S48" i="1" l="1"/>
  <c r="S60" i="1"/>
  <c r="T60" i="1" s="1"/>
  <c r="S72" i="1"/>
  <c r="T72" i="1" s="1"/>
  <c r="S108" i="1"/>
  <c r="T108" i="1" s="1"/>
  <c r="T87" i="1"/>
  <c r="T48" i="1" l="1"/>
  <c r="S47" i="1"/>
  <c r="T47" i="1" s="1"/>
  <c r="B122" i="1"/>
  <c r="T42" i="1"/>
  <c r="I42" i="1"/>
  <c r="T41" i="1"/>
  <c r="I41" i="1"/>
  <c r="I40" i="1"/>
  <c r="I39" i="1"/>
  <c r="I38" i="1"/>
  <c r="I37" i="1"/>
  <c r="I36" i="1"/>
  <c r="S33" i="1" l="1"/>
  <c r="T33" i="1" s="1"/>
  <c r="S6" i="1" l="1"/>
  <c r="S5" i="1" s="1"/>
  <c r="S4" i="1" s="1"/>
  <c r="T6" i="1" l="1"/>
</calcChain>
</file>

<file path=xl/sharedStrings.xml><?xml version="1.0" encoding="utf-8"?>
<sst xmlns="http://schemas.openxmlformats.org/spreadsheetml/2006/main" count="813" uniqueCount="293">
  <si>
    <t>Naplnění pracovní kapacity:</t>
  </si>
  <si>
    <t>Úvazek (PB):</t>
  </si>
  <si>
    <t>Předmět</t>
  </si>
  <si>
    <t>Týdny</t>
  </si>
  <si>
    <t>Rozvrhové hodiny týdně</t>
  </si>
  <si>
    <t>Skupiny</t>
  </si>
  <si>
    <t>Kód předmětu</t>
  </si>
  <si>
    <t>Druh</t>
  </si>
  <si>
    <t>ZS</t>
  </si>
  <si>
    <t>LS</t>
  </si>
  <si>
    <t>př.</t>
  </si>
  <si>
    <t>cv.</t>
  </si>
  <si>
    <t>se.</t>
  </si>
  <si>
    <t>r</t>
  </si>
  <si>
    <t>r.</t>
  </si>
  <si>
    <t>Počet stud</t>
  </si>
  <si>
    <t>zk</t>
  </si>
  <si>
    <t>kl</t>
  </si>
  <si>
    <t>dz</t>
  </si>
  <si>
    <t>Činnost</t>
  </si>
  <si>
    <t>n</t>
  </si>
  <si>
    <t>K</t>
  </si>
  <si>
    <t>Vedení BP</t>
  </si>
  <si>
    <t>Přípr. dokt. v KF pro zk. z ciz. jazyka</t>
  </si>
  <si>
    <t>Typ</t>
  </si>
  <si>
    <t>Jimp Q3</t>
  </si>
  <si>
    <t>Jsc Q3</t>
  </si>
  <si>
    <t>Garant studijního programu na UTB</t>
  </si>
  <si>
    <t>Tajemník komise pro SZZ na UTB ve Zlíně</t>
  </si>
  <si>
    <t>Datum vytištění:</t>
  </si>
  <si>
    <t>Jimp Q2</t>
  </si>
  <si>
    <t>Jimp Q4</t>
  </si>
  <si>
    <t>Jsc Q1</t>
  </si>
  <si>
    <t>Jsc Q2</t>
  </si>
  <si>
    <t>Jsc Q4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</si>
  <si>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</si>
  <si>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</si>
  <si>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</si>
  <si>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</si>
  <si>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</si>
  <si>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</si>
  <si>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</si>
  <si>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</si>
  <si>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</si>
  <si>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</si>
  <si>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</si>
  <si>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</si>
  <si>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</si>
  <si>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</si>
  <si>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</si>
  <si>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</si>
  <si>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</si>
  <si>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</si>
  <si>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</si>
  <si>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</si>
  <si>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</si>
  <si>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</si>
  <si>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</si>
  <si>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</si>
  <si>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</si>
  <si>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</si>
  <si>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</si>
  <si>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</si>
  <si>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</si>
  <si>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</si>
  <si>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</si>
  <si>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</si>
  <si>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</si>
  <si>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</si>
  <si>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</si>
  <si>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</si>
  <si>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</si>
  <si>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</si>
  <si>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</si>
  <si>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</si>
  <si>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</si>
  <si>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</si>
  <si>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</si>
  <si>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</si>
  <si>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</si>
  <si>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</si>
  <si>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</si>
  <si>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</si>
  <si>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Označení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</si>
  <si>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</si>
  <si>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</si>
  <si>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</si>
  <si>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</si>
  <si>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</si>
  <si>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</si>
  <si>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</si>
  <si>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</si>
  <si>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</si>
  <si>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</si>
  <si>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</si>
  <si>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</si>
  <si>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</si>
  <si>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</si>
  <si>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</si>
  <si>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</si>
  <si>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</si>
  <si>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</si>
  <si>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</si>
  <si>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</si>
  <si>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</si>
  <si>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</si>
  <si>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</si>
  <si>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</si>
  <si>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</si>
  <si>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</si>
  <si>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</si>
  <si>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</si>
  <si>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</si>
  <si>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</si>
  <si>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</si>
  <si>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</si>
  <si>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</si>
  <si>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</si>
  <si>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</si>
  <si>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</si>
  <si>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</si>
  <si>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</si>
  <si>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Fuzit (nepublikační výstup)</t>
  </si>
  <si>
    <t>Ostatní (nepublikační výstup)</t>
  </si>
  <si>
    <t>Jsc Q4 (pouze v letech 2019, 2020 a 2021)</t>
  </si>
  <si>
    <t>Jimp Q4 (pouze v letech 2019, 2020 a 2021)</t>
  </si>
  <si>
    <t>Pracovní body celkem</t>
  </si>
  <si>
    <t>PB</t>
  </si>
  <si>
    <t>BKZ</t>
  </si>
  <si>
    <t>Vedoucí učitel studijního ročníku</t>
  </si>
  <si>
    <t>Vedení DP</t>
  </si>
  <si>
    <t>zap</t>
  </si>
  <si>
    <t>Akademický rok:</t>
  </si>
  <si>
    <t>Jméno:</t>
  </si>
  <si>
    <t>Úvazek:</t>
  </si>
  <si>
    <t>Výjimka v posledních 3 letech:</t>
  </si>
  <si>
    <t>ne</t>
  </si>
  <si>
    <t>Nástup:</t>
  </si>
  <si>
    <t>2018/2019</t>
  </si>
  <si>
    <t>Pozice:</t>
  </si>
  <si>
    <t xml:space="preserve">Nejsou-li dosud známy skutečné počty, uveďte kvalifikovaný odhad na základě předchozího roku. </t>
  </si>
  <si>
    <t>B. TVŮRČÍ ČINNOST</t>
  </si>
  <si>
    <t>Ředitel ústavu/centra/vedoucí ateliéru (do 10 zaměstnanců)</t>
  </si>
  <si>
    <t>Ředitel ústavu/centra/vedoucí ateliéru (11 - 20 zaměstnanců)</t>
  </si>
  <si>
    <t>Ředitel ústavu/centra/vedoucí ateliéru (nad 20 zaměstnanců)</t>
  </si>
  <si>
    <t>Zástupce ředitele/ústavu/centra/vedoucího ateliéru (do 10 zaměstnanců)</t>
  </si>
  <si>
    <t>Zástupce ředitele/ústavu/centra/vedoucího ateliéru (11 – 20 zaměstnanců)</t>
  </si>
  <si>
    <t>Zástupce ředitele/ústavu/centra/vedoucího ateliéru (nad 20 zaměstnanců)</t>
  </si>
  <si>
    <t>Podíl na přípravě akreditačních materiálů SP (počet akreditačních spisů)</t>
  </si>
  <si>
    <t>Tajemník komise pro SZZ na UTB ve Zlíně (počet dnů)</t>
  </si>
  <si>
    <t>Citace - mezinárodní (počet publikací)</t>
  </si>
  <si>
    <t>Přednášky pro posluchače U3V (počet RH)</t>
  </si>
  <si>
    <t>Přednášky pro posluchače CŽV (počet RH)</t>
  </si>
  <si>
    <t>Akce pro MŠ, ZŠ, SŠ (počet RH)</t>
  </si>
  <si>
    <t>Akce typu „Junior univerzita“ (počet dnů)</t>
  </si>
  <si>
    <t>Další odborné přednášky/kurzy/workshopy pro veřejnost (počet RH)</t>
  </si>
  <si>
    <t>Organizace olympiád a letních škol (počet akcí)</t>
  </si>
  <si>
    <t>Propagační akce (počet akcí)</t>
  </si>
  <si>
    <t>Organizace a uspořádání kongresu, symposia, konference workshopu, výstavy ve spolupráci s externími subjekty (počet akcí)</t>
  </si>
  <si>
    <t>Celkem PB (A+B+C+D):</t>
  </si>
  <si>
    <t>Do části B.1 prosím uvádějte všechny výsledky za poslední 3 roky.</t>
  </si>
  <si>
    <t>Do části B.2 prosím uvádějte všechny výsledky za poslední 3 roky.</t>
  </si>
  <si>
    <t>Fakulta:</t>
  </si>
  <si>
    <t>Ústav:</t>
  </si>
  <si>
    <t>FORMULÁŘ NAPLNĚNÍ PRACOVNÍ KAPACITY AKADEMICKÉHO PRACOVNÍKA</t>
  </si>
  <si>
    <t>Prostor pro poznámky</t>
  </si>
  <si>
    <t>Kontrolní oblast</t>
  </si>
  <si>
    <t>FAME</t>
  </si>
  <si>
    <t>FAI</t>
  </si>
  <si>
    <t>FLKŘ</t>
  </si>
  <si>
    <t>FMK</t>
  </si>
  <si>
    <t>FHS</t>
  </si>
  <si>
    <t>FT</t>
  </si>
  <si>
    <t>Animovaná tvorba</t>
  </si>
  <si>
    <t>Audiovize</t>
  </si>
  <si>
    <t>CJV externí</t>
  </si>
  <si>
    <t>CJV interní</t>
  </si>
  <si>
    <t>CV</t>
  </si>
  <si>
    <t>Design obuvi</t>
  </si>
  <si>
    <t>Design oděvu</t>
  </si>
  <si>
    <t>Design skla</t>
  </si>
  <si>
    <t>Digitální design</t>
  </si>
  <si>
    <t>Grafický design</t>
  </si>
  <si>
    <t>Kabinet teoretických studií</t>
  </si>
  <si>
    <t>Produktový design</t>
  </si>
  <si>
    <t>Prostorová tvorba</t>
  </si>
  <si>
    <t>Průmyslový design</t>
  </si>
  <si>
    <t>Reklamní fotografie</t>
  </si>
  <si>
    <t>TCPM</t>
  </si>
  <si>
    <t>TUACHP</t>
  </si>
  <si>
    <t>TUFMI</t>
  </si>
  <si>
    <t>TUCH</t>
  </si>
  <si>
    <t>TUIOZP</t>
  </si>
  <si>
    <t>TUIP</t>
  </si>
  <si>
    <t>TUTP</t>
  </si>
  <si>
    <t>TUTTTK</t>
  </si>
  <si>
    <t>TUVI</t>
  </si>
  <si>
    <t>ÚAŘT</t>
  </si>
  <si>
    <t>ÚBI</t>
  </si>
  <si>
    <t>ÚEB</t>
  </si>
  <si>
    <t>ÚEM</t>
  </si>
  <si>
    <t>ÚKŘ</t>
  </si>
  <si>
    <t>ÚL</t>
  </si>
  <si>
    <t>ÚM</t>
  </si>
  <si>
    <t>ÚOO</t>
  </si>
  <si>
    <t>ÚPKS</t>
  </si>
  <si>
    <t>ÚŘP</t>
  </si>
  <si>
    <t>Ústav marketingových komunikací</t>
  </si>
  <si>
    <t>A. PEDAGOGICKÁ ČINNOST</t>
  </si>
  <si>
    <t>Vyplňte druh předmětu:  (prázdné),  c = v cizím jazyce,  d = doktorský,  dc = doktorský v cizím jazyce, r = atelier.</t>
  </si>
  <si>
    <t>PB A:</t>
  </si>
  <si>
    <t>PB A.1:</t>
  </si>
  <si>
    <t>PB A.2:</t>
  </si>
  <si>
    <t>PB A.3:</t>
  </si>
  <si>
    <t>PB B:</t>
  </si>
  <si>
    <t>B.1 TVŮRČÍ ČINNOST: Výsledky tvůrčích činností</t>
  </si>
  <si>
    <t>A.1 PEDAGOGICKÁ ČINNOST: Přímá výuka</t>
  </si>
  <si>
    <t>A.2 PEDAGOGICKÁ ČINNOST: Zkoušení</t>
  </si>
  <si>
    <t>PB B.1:</t>
  </si>
  <si>
    <t>A.X PEDAGOGICKÁ ČINNOST: PB nad rámec</t>
  </si>
  <si>
    <t>PB A.X:</t>
  </si>
  <si>
    <t>B.2 TVŮRČÍ ČINNOST: Výsledky umělecké činnosti</t>
  </si>
  <si>
    <t>PB B.2:</t>
  </si>
  <si>
    <t>B.3 TVŮRČÍ ČINNOST: Další aktivity a kvalitativní ukazatele</t>
  </si>
  <si>
    <t>PB B.3:</t>
  </si>
  <si>
    <t>B.X TVŮRČÍ ČINNOST: PB nad rámec</t>
  </si>
  <si>
    <t>PB B.X:</t>
  </si>
  <si>
    <t>C. ADMINISTRATIVNÍ ČINNOST</t>
  </si>
  <si>
    <t>PB C:</t>
  </si>
  <si>
    <t>PB D:</t>
  </si>
  <si>
    <t>Fakulta</t>
  </si>
  <si>
    <t>UIUI</t>
  </si>
  <si>
    <t>ÚE</t>
  </si>
  <si>
    <t>ÚMM</t>
  </si>
  <si>
    <t>ÚPE</t>
  </si>
  <si>
    <t>ÚPI</t>
  </si>
  <si>
    <t>ÚRVP</t>
  </si>
  <si>
    <t>ÚSKM</t>
  </si>
  <si>
    <t>ÚTV</t>
  </si>
  <si>
    <t>ÚFÚ</t>
  </si>
  <si>
    <t>ÚMJL</t>
  </si>
  <si>
    <t>ÚPVe</t>
  </si>
  <si>
    <t>ÚPVi</t>
  </si>
  <si>
    <t>ÚSPe</t>
  </si>
  <si>
    <t>ÚSPi</t>
  </si>
  <si>
    <t>ÚZV</t>
  </si>
  <si>
    <t>Koef.</t>
  </si>
  <si>
    <t>př</t>
  </si>
  <si>
    <t>cv</t>
  </si>
  <si>
    <t>se</t>
  </si>
  <si>
    <t xml:space="preserve"> </t>
  </si>
  <si>
    <t>c</t>
  </si>
  <si>
    <t>d</t>
  </si>
  <si>
    <t>dc</t>
  </si>
  <si>
    <t>ano</t>
  </si>
  <si>
    <t>Vysvětlivky: kl = klas.zápočet, zap = zápočet, zk = zkouška, dz = dílčí zkouška v doktorském studiu</t>
  </si>
  <si>
    <t>C.X ADMINISTRATIVNÍ ČINNOST: PB nad rámec</t>
  </si>
  <si>
    <t>PB C.X:</t>
  </si>
  <si>
    <t>D.X DALŠÍ ČINNOST (TŘETÍ ROLE): PB nad rámec</t>
  </si>
  <si>
    <t>D. DALŠÍ ČINNOST (TŘETÍ ROLE)</t>
  </si>
  <si>
    <t>A.3 PEDAGOGICKÁ ČINNOST: Ostatní</t>
  </si>
  <si>
    <t>PB D.X:</t>
  </si>
  <si>
    <t>zvolte fakultu…</t>
  </si>
  <si>
    <t>zvolte ústav…</t>
  </si>
  <si>
    <t>Jimp Q1 (+200 PB bonifikace)</t>
  </si>
  <si>
    <t>S1 (+200 PB bonifikace)</t>
  </si>
  <si>
    <t>S2 (+200 PB bonifikace)</t>
  </si>
  <si>
    <t>Mezinárodní patent (nepublikační výstup) (+200 PB bonifikace)</t>
  </si>
  <si>
    <t>Národní patent (nepublikační výstup) (+200 PB bonifikace)</t>
  </si>
  <si>
    <t>AKX (+200 PB bonifikace)</t>
  </si>
  <si>
    <t>AKY (+200 PB bonifikace)</t>
  </si>
  <si>
    <t>AKZ (+200 PB bonifikace)</t>
  </si>
  <si>
    <t>ALX (+200 PB bonifikace)</t>
  </si>
  <si>
    <t>AMX (+200 PB bonifikace)</t>
  </si>
  <si>
    <t>Školitel doktoranda v cizím jazyce (1. rok)</t>
  </si>
  <si>
    <t>Školitel doktoranda (1. rok)</t>
  </si>
  <si>
    <t>Školitel doktoranda v cizím jazyce (2. až 4.rok)</t>
  </si>
  <si>
    <t>Školitel doktoranda (2. až 4. rok)</t>
  </si>
  <si>
    <t>Počet pracovních bodů nad rámec</t>
  </si>
  <si>
    <t>Dobrovolnická a charitativní činnost (počet akcí)</t>
  </si>
  <si>
    <t>Ostatní spolupráce s praxí (počet akcí)</t>
  </si>
  <si>
    <t>Bonifikace (počet výstupů typu: Jimp Q1, S1, S2, mezinárodní/národní patent, AKX, AKY, AKZ, ALX, AMX)</t>
  </si>
  <si>
    <t xml:space="preserve">Výstupy v rámci 1. decilu </t>
  </si>
  <si>
    <t>Člen komise pro SZZ v BSP (počet studentů)</t>
  </si>
  <si>
    <t>Člen komise pro SZZ v MSP (počet studentů)</t>
  </si>
  <si>
    <t>Člen komise pro rigorózní zkoušky (počet studentů)</t>
  </si>
  <si>
    <t>Předseda a pracovník opravující přijímací testy (počet uchazečů)</t>
  </si>
  <si>
    <t>Člen zkušební komise pro ústní přijímací zkoušky (počet uchazečů)</t>
  </si>
  <si>
    <t>Člen přijímací komuse (hlavní) (počet dnů)</t>
  </si>
  <si>
    <t>Příprava testů pro přijímací zkoušku (počet variant)</t>
  </si>
  <si>
    <t>Člen komise pro SDZ v DSP (počet studentů)</t>
  </si>
  <si>
    <t>Člen komise pro obhajoby disertačních prací v DSP (počet studentů)</t>
  </si>
  <si>
    <t>Verze: 14.10.2019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</si>
</sst>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5]d\.\ mmmm\ yyyy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3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5" borderId="20" xfId="1" applyNumberFormat="1" applyFont="1" applyFill="1" applyBorder="1" applyAlignment="1" applyProtection="1">
      <alignment horizontal="center" vertical="center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164" fontId="3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5" borderId="31" xfId="1" applyNumberFormat="1" applyFont="1" applyFill="1" applyBorder="1" applyAlignment="1" applyProtection="1">
      <alignment horizontal="center" vertical="center"/>
    </xf>
    <xf numFmtId="164" fontId="3" fillId="4" borderId="25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right" vertical="center"/>
    </xf>
    <xf numFmtId="1" fontId="13" fillId="2" borderId="26" xfId="1" applyNumberFormat="1" applyFont="1" applyFill="1" applyBorder="1" applyAlignment="1" applyProtection="1">
      <alignment vertical="center"/>
    </xf>
    <xf numFmtId="1" fontId="13" fillId="2" borderId="27" xfId="1" applyNumberFormat="1" applyFont="1" applyFill="1" applyBorder="1" applyAlignment="1" applyProtection="1">
      <alignment vertical="center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5" borderId="29" xfId="1" applyNumberFormat="1" applyFont="1" applyFill="1" applyBorder="1" applyAlignment="1" applyProtection="1">
      <alignment horizontal="center" vertical="center"/>
    </xf>
    <xf numFmtId="1" fontId="13" fillId="6" borderId="26" xfId="1" applyNumberFormat="1" applyFont="1" applyFill="1" applyBorder="1" applyAlignment="1" applyProtection="1">
      <alignment vertical="center"/>
    </xf>
    <xf numFmtId="1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12" fillId="0" borderId="2" xfId="1" applyNumberFormat="1" applyFont="1" applyFill="1" applyBorder="1" applyAlignment="1" applyProtection="1">
      <alignment horizontal="center" vertical="center"/>
      <protection locked="0"/>
    </xf>
    <xf numFmtId="164" fontId="12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0" fillId="0" borderId="11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11" fillId="0" borderId="33" xfId="3" applyFont="1" applyFill="1" applyBorder="1" applyAlignment="1" applyProtection="1">
      <alignment horizontal="left" vertical="center"/>
      <protection locked="0"/>
    </xf>
    <xf numFmtId="0" fontId="11" fillId="0" borderId="34" xfId="3" applyFont="1" applyFill="1" applyBorder="1" applyAlignment="1" applyProtection="1">
      <alignment horizontal="left" vertical="center"/>
      <protection locked="0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2" fontId="1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6" borderId="22" xfId="1" applyFont="1" applyFill="1" applyBorder="1" applyAlignment="1" applyProtection="1">
      <alignment vertical="center"/>
    </xf>
    <xf numFmtId="0" fontId="13" fillId="2" borderId="22" xfId="1" applyFont="1" applyFill="1" applyBorder="1" applyAlignment="1" applyProtection="1">
      <alignment vertical="center"/>
    </xf>
    <xf numFmtId="0" fontId="4" fillId="7" borderId="26" xfId="1" applyFont="1" applyFill="1" applyBorder="1" applyAlignment="1" applyProtection="1">
      <alignment horizontal="center" vertical="center"/>
    </xf>
    <xf numFmtId="0" fontId="4" fillId="7" borderId="29" xfId="1" applyFont="1" applyFill="1" applyBorder="1" applyAlignment="1" applyProtection="1">
      <alignment horizontal="center" vertical="center"/>
    </xf>
    <xf numFmtId="0" fontId="4" fillId="7" borderId="42" xfId="1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center" vertical="center"/>
    </xf>
    <xf numFmtId="0" fontId="4" fillId="7" borderId="11" xfId="1" applyFont="1" applyFill="1" applyBorder="1" applyAlignment="1" applyProtection="1">
      <alignment horizontal="center" vertical="center"/>
    </xf>
    <xf numFmtId="0" fontId="4" fillId="7" borderId="12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4" borderId="12" xfId="1" applyFont="1" applyFill="1" applyBorder="1" applyAlignment="1" applyProtection="1">
      <alignment vertical="center"/>
    </xf>
    <xf numFmtId="0" fontId="4" fillId="4" borderId="13" xfId="1" applyFont="1" applyFill="1" applyBorder="1" applyAlignment="1" applyProtection="1">
      <alignment vertical="center"/>
    </xf>
    <xf numFmtId="0" fontId="4" fillId="4" borderId="10" xfId="1" applyFont="1" applyFill="1" applyBorder="1" applyAlignment="1" applyProtection="1">
      <alignment vertical="center"/>
    </xf>
    <xf numFmtId="9" fontId="13" fillId="6" borderId="29" xfId="4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vertical="center"/>
    </xf>
    <xf numFmtId="0" fontId="4" fillId="4" borderId="31" xfId="1" applyFont="1" applyFill="1" applyBorder="1" applyAlignment="1" applyProtection="1">
      <alignment vertical="center"/>
    </xf>
    <xf numFmtId="9" fontId="13" fillId="2" borderId="29" xfId="4" applyFont="1" applyFill="1" applyBorder="1" applyAlignment="1" applyProtection="1">
      <alignment vertical="center"/>
    </xf>
    <xf numFmtId="1" fontId="13" fillId="6" borderId="27" xfId="1" applyNumberFormat="1" applyFont="1" applyFill="1" applyBorder="1" applyAlignment="1" applyProtection="1">
      <alignment vertical="center"/>
    </xf>
    <xf numFmtId="164" fontId="3" fillId="7" borderId="31" xfId="1" applyNumberFormat="1" applyFont="1" applyFill="1" applyBorder="1" applyAlignment="1" applyProtection="1">
      <alignment horizontal="center" vertical="center"/>
    </xf>
    <xf numFmtId="164" fontId="3" fillId="7" borderId="25" xfId="1" applyNumberFormat="1" applyFont="1" applyFill="1" applyBorder="1" applyAlignment="1" applyProtection="1">
      <alignment horizontal="center" vertical="center"/>
    </xf>
    <xf numFmtId="0" fontId="1" fillId="7" borderId="0" xfId="1" applyFill="1"/>
    <xf numFmtId="0" fontId="1" fillId="0" borderId="0" xfId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1" fillId="7" borderId="0" xfId="1" applyFill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Protection="1"/>
    <xf numFmtId="0" fontId="5" fillId="7" borderId="46" xfId="1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1" xfId="2" applyFont="1" applyFill="1" applyBorder="1" applyAlignment="1" applyProtection="1">
      <alignment horizontal="left" vertical="center"/>
    </xf>
    <xf numFmtId="0" fontId="4" fillId="7" borderId="30" xfId="1" applyFont="1" applyFill="1" applyBorder="1" applyAlignment="1" applyProtection="1">
      <alignment horizontal="left" vertical="center"/>
    </xf>
    <xf numFmtId="0" fontId="1" fillId="7" borderId="0" xfId="1" applyFill="1" applyBorder="1" applyProtection="1"/>
    <xf numFmtId="0" fontId="1" fillId="7" borderId="0" xfId="1" applyFill="1" applyProtection="1"/>
    <xf numFmtId="0" fontId="1" fillId="7" borderId="0" xfId="1" applyFill="1" applyAlignment="1" applyProtection="1">
      <alignment horizontal="center" vertical="center"/>
    </xf>
    <xf numFmtId="0" fontId="1" fillId="7" borderId="2" xfId="1" applyFill="1" applyBorder="1" applyAlignment="1" applyProtection="1">
      <alignment horizontal="center" vertical="center"/>
    </xf>
    <xf numFmtId="0" fontId="1" fillId="7" borderId="2" xfId="1" applyFont="1" applyFill="1" applyBorder="1" applyAlignment="1" applyProtection="1">
      <alignment horizontal="center" vertical="center"/>
    </xf>
    <xf numFmtId="0" fontId="1" fillId="7" borderId="5" xfId="1" applyFill="1" applyBorder="1" applyAlignment="1" applyProtection="1">
      <alignment horizontal="center" vertical="center"/>
    </xf>
    <xf numFmtId="0" fontId="1" fillId="7" borderId="2" xfId="1" applyFill="1" applyBorder="1" applyProtection="1"/>
    <xf numFmtId="0" fontId="1" fillId="0" borderId="35" xfId="1" applyBorder="1" applyProtection="1">
      <protection locked="0"/>
    </xf>
    <xf numFmtId="0" fontId="1" fillId="0" borderId="35" xfId="1" applyFill="1" applyBorder="1" applyProtection="1">
      <protection locked="0"/>
    </xf>
    <xf numFmtId="0" fontId="6" fillId="0" borderId="35" xfId="1" applyFont="1" applyFill="1" applyBorder="1" applyAlignment="1" applyProtection="1">
      <alignment vertical="center"/>
      <protection locked="0"/>
    </xf>
    <xf numFmtId="0" fontId="1" fillId="0" borderId="8" xfId="1" applyBorder="1" applyProtection="1">
      <protection locked="0"/>
    </xf>
    <xf numFmtId="0" fontId="1" fillId="0" borderId="0" xfId="1" applyFill="1" applyProtection="1">
      <protection locked="0"/>
    </xf>
    <xf numFmtId="164" fontId="3" fillId="0" borderId="42" xfId="1" applyNumberFormat="1" applyFont="1" applyFill="1" applyBorder="1" applyAlignment="1" applyProtection="1">
      <alignment horizontal="center" vertical="center"/>
      <protection locked="0"/>
    </xf>
    <xf numFmtId="164" fontId="3" fillId="3" borderId="42" xfId="1" applyNumberFormat="1" applyFont="1" applyFill="1" applyBorder="1" applyAlignment="1" applyProtection="1">
      <alignment horizontal="center" vertical="center"/>
      <protection locked="0"/>
    </xf>
    <xf numFmtId="164" fontId="3" fillId="5" borderId="43" xfId="1" applyNumberFormat="1" applyFont="1" applyFill="1" applyBorder="1" applyAlignment="1" applyProtection="1">
      <alignment horizontal="center" vertical="center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1" applyNumberFormat="1" applyFont="1" applyFill="1" applyBorder="1" applyAlignment="1" applyProtection="1">
      <alignment horizontal="center" vertical="center"/>
    </xf>
    <xf numFmtId="164" fontId="3" fillId="4" borderId="48" xfId="1" applyNumberFormat="1" applyFont="1" applyFill="1" applyBorder="1" applyAlignment="1" applyProtection="1">
      <alignment horizontal="center" vertical="center"/>
    </xf>
    <xf numFmtId="164" fontId="3" fillId="5" borderId="49" xfId="1" applyNumberFormat="1" applyFont="1" applyFill="1" applyBorder="1" applyAlignment="1" applyProtection="1">
      <alignment horizontal="center" vertical="center"/>
    </xf>
    <xf numFmtId="164" fontId="3" fillId="4" borderId="35" xfId="1" applyNumberFormat="1" applyFont="1" applyFill="1" applyBorder="1" applyAlignment="1" applyProtection="1">
      <alignment horizontal="center" vertical="center"/>
    </xf>
    <xf numFmtId="164" fontId="3" fillId="0" borderId="52" xfId="1" applyNumberFormat="1" applyFont="1" applyFill="1" applyBorder="1" applyAlignment="1" applyProtection="1">
      <alignment horizontal="center" vertical="center"/>
      <protection locked="0"/>
    </xf>
    <xf numFmtId="0" fontId="8" fillId="7" borderId="44" xfId="1" applyFont="1" applyFill="1" applyBorder="1" applyAlignment="1" applyProtection="1">
      <alignment horizontal="center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0" fontId="13" fillId="6" borderId="21" xfId="1" applyFont="1" applyFill="1" applyBorder="1" applyAlignment="1" applyProtection="1">
      <alignment horizontal="left" vertical="center"/>
    </xf>
    <xf numFmtId="0" fontId="13" fillId="6" borderId="22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4" fillId="7" borderId="39" xfId="1" applyFont="1" applyFill="1" applyBorder="1" applyAlignment="1" applyProtection="1">
      <alignment horizontal="left" vertical="center"/>
    </xf>
    <xf numFmtId="0" fontId="4" fillId="7" borderId="41" xfId="1" applyFont="1" applyFill="1" applyBorder="1" applyAlignment="1" applyProtection="1">
      <alignment horizontal="left" vertical="center"/>
    </xf>
    <xf numFmtId="0" fontId="3" fillId="4" borderId="21" xfId="1" applyFont="1" applyFill="1" applyBorder="1" applyAlignment="1" applyProtection="1">
      <alignment horizontal="left" vertical="center"/>
    </xf>
    <xf numFmtId="0" fontId="3" fillId="4" borderId="22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left" vertical="center"/>
    </xf>
    <xf numFmtId="0" fontId="3" fillId="4" borderId="30" xfId="1" applyFont="1" applyFill="1" applyBorder="1" applyAlignment="1" applyProtection="1">
      <alignment horizontal="left" vertical="center"/>
    </xf>
    <xf numFmtId="0" fontId="3" fillId="4" borderId="25" xfId="1" applyFont="1" applyFill="1" applyBorder="1" applyAlignment="1" applyProtection="1">
      <alignment horizontal="left" vertical="center"/>
    </xf>
    <xf numFmtId="49" fontId="3" fillId="4" borderId="37" xfId="1" applyNumberFormat="1" applyFont="1" applyFill="1" applyBorder="1" applyAlignment="1" applyProtection="1">
      <alignment horizontal="left" vertical="center"/>
    </xf>
    <xf numFmtId="49" fontId="3" fillId="4" borderId="7" xfId="1" applyNumberFormat="1" applyFont="1" applyFill="1" applyBorder="1" applyAlignment="1" applyProtection="1">
      <alignment horizontal="left" vertical="center"/>
    </xf>
    <xf numFmtId="49" fontId="3" fillId="4" borderId="14" xfId="1" applyNumberFormat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/>
    </xf>
    <xf numFmtId="0" fontId="3" fillId="4" borderId="4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left" vertical="center"/>
    </xf>
    <xf numFmtId="49" fontId="3" fillId="4" borderId="36" xfId="1" applyNumberFormat="1" applyFont="1" applyFill="1" applyBorder="1" applyAlignment="1" applyProtection="1">
      <alignment horizontal="left" vertical="center"/>
    </xf>
    <xf numFmtId="49" fontId="3" fillId="4" borderId="1" xfId="1" applyNumberFormat="1" applyFont="1" applyFill="1" applyBorder="1" applyAlignment="1" applyProtection="1">
      <alignment horizontal="left" vertical="center"/>
    </xf>
    <xf numFmtId="49" fontId="3" fillId="4" borderId="3" xfId="1" applyNumberFormat="1" applyFont="1" applyFill="1" applyBorder="1" applyAlignment="1" applyProtection="1">
      <alignment horizontal="left" vertical="center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1" fontId="15" fillId="2" borderId="21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23" xfId="1" applyNumberFormat="1" applyFont="1" applyFill="1" applyBorder="1" applyAlignment="1" applyProtection="1">
      <alignment horizontal="center" vertical="center"/>
    </xf>
    <xf numFmtId="0" fontId="3" fillId="4" borderId="17" xfId="1" applyFont="1" applyFill="1" applyBorder="1" applyAlignment="1" applyProtection="1">
      <alignment horizontal="left" vertical="center"/>
    </xf>
    <xf numFmtId="0" fontId="3" fillId="4" borderId="15" xfId="1" applyFont="1" applyFill="1" applyBorder="1" applyAlignment="1" applyProtection="1">
      <alignment horizontal="left" vertical="center"/>
    </xf>
    <xf numFmtId="0" fontId="3" fillId="4" borderId="24" xfId="1" applyFont="1" applyFill="1" applyBorder="1" applyAlignment="1" applyProtection="1">
      <alignment horizontal="left" vertical="center"/>
    </xf>
    <xf numFmtId="0" fontId="3" fillId="4" borderId="11" xfId="1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vertical="center"/>
    </xf>
    <xf numFmtId="0" fontId="13" fillId="6" borderId="23" xfId="1" applyFont="1" applyFill="1" applyBorder="1" applyAlignment="1" applyProtection="1">
      <alignment horizontal="left" vertical="center"/>
    </xf>
    <xf numFmtId="49" fontId="3" fillId="4" borderId="11" xfId="1" applyNumberFormat="1" applyFont="1" applyFill="1" applyBorder="1" applyAlignment="1" applyProtection="1">
      <alignment horizontal="left" vertical="center"/>
    </xf>
    <xf numFmtId="49" fontId="3" fillId="4" borderId="2" xfId="2" applyNumberFormat="1" applyFont="1" applyFill="1" applyBorder="1" applyAlignment="1" applyProtection="1">
      <alignment vertical="center"/>
    </xf>
    <xf numFmtId="0" fontId="3" fillId="4" borderId="19" xfId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 applyProtection="1">
      <alignment horizontal="left" vertical="center"/>
    </xf>
    <xf numFmtId="0" fontId="3" fillId="4" borderId="8" xfId="2" applyFont="1" applyFill="1" applyBorder="1" applyAlignment="1" applyProtection="1">
      <alignment vertical="center"/>
    </xf>
    <xf numFmtId="49" fontId="3" fillId="4" borderId="50" xfId="1" applyNumberFormat="1" applyFont="1" applyFill="1" applyBorder="1" applyAlignment="1" applyProtection="1">
      <alignment horizontal="left" vertical="center"/>
    </xf>
    <xf numFmtId="49" fontId="3" fillId="4" borderId="51" xfId="1" applyNumberFormat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4" fillId="7" borderId="22" xfId="1" applyFont="1" applyFill="1" applyBorder="1" applyAlignment="1" applyProtection="1">
      <alignment horizontal="left" vertical="center"/>
    </xf>
    <xf numFmtId="0" fontId="4" fillId="7" borderId="28" xfId="1" applyFont="1" applyFill="1" applyBorder="1" applyAlignment="1" applyProtection="1">
      <alignment horizontal="left" vertical="center"/>
    </xf>
    <xf numFmtId="0" fontId="3" fillId="4" borderId="2" xfId="1" applyFont="1" applyFill="1" applyBorder="1" applyAlignment="1" applyProtection="1">
      <alignment horizontal="left" vertical="center"/>
    </xf>
    <xf numFmtId="0" fontId="4" fillId="7" borderId="40" xfId="1" applyFont="1" applyFill="1" applyBorder="1" applyAlignment="1" applyProtection="1">
      <alignment horizontal="left" vertical="center"/>
    </xf>
    <xf numFmtId="0" fontId="7" fillId="7" borderId="45" xfId="1" applyFont="1" applyFill="1" applyBorder="1" applyAlignment="1" applyProtection="1">
      <alignment horizontal="center" vertical="center"/>
    </xf>
    <xf numFmtId="0" fontId="7" fillId="7" borderId="39" xfId="1" applyFont="1" applyFill="1" applyBorder="1" applyAlignment="1" applyProtection="1">
      <alignment horizontal="center" vertical="center"/>
    </xf>
    <xf numFmtId="0" fontId="7" fillId="7" borderId="40" xfId="1" applyFont="1" applyFill="1" applyBorder="1" applyAlignment="1" applyProtection="1">
      <alignment horizontal="center" vertical="center"/>
    </xf>
    <xf numFmtId="0" fontId="8" fillId="7" borderId="45" xfId="2" applyFont="1" applyFill="1" applyBorder="1" applyAlignment="1" applyProtection="1">
      <alignment horizontal="center" vertical="center"/>
    </xf>
    <xf numFmtId="0" fontId="8" fillId="7" borderId="39" xfId="2" applyFont="1" applyFill="1" applyBorder="1" applyAlignment="1" applyProtection="1">
      <alignment horizontal="center" vertical="center"/>
    </xf>
    <xf numFmtId="0" fontId="8" fillId="7" borderId="41" xfId="2" applyFont="1" applyFill="1" applyBorder="1" applyAlignment="1" applyProtection="1">
      <alignment horizontal="center" vertical="center"/>
    </xf>
    <xf numFmtId="0" fontId="3" fillId="4" borderId="38" xfId="1" applyFont="1" applyFill="1" applyBorder="1" applyAlignment="1" applyProtection="1">
      <alignment horizontal="left" vertical="center"/>
    </xf>
    <xf numFmtId="0" fontId="3" fillId="4" borderId="39" xfId="1" applyFont="1" applyFill="1" applyBorder="1" applyAlignment="1" applyProtection="1">
      <alignment horizontal="left" vertical="center"/>
    </xf>
    <xf numFmtId="0" fontId="3" fillId="4" borderId="41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22" xfId="1" applyFont="1" applyFill="1" applyBorder="1" applyAlignment="1" applyProtection="1">
      <alignment horizontal="left" vertical="center"/>
    </xf>
    <xf numFmtId="0" fontId="13" fillId="2" borderId="28" xfId="1" applyFont="1" applyFill="1" applyBorder="1" applyAlignment="1" applyProtection="1">
      <alignment horizontal="left" vertical="center"/>
    </xf>
    <xf numFmtId="165" fontId="8" fillId="7" borderId="45" xfId="2" applyNumberFormat="1" applyFont="1" applyFill="1" applyBorder="1" applyAlignment="1" applyProtection="1">
      <alignment horizontal="center" vertical="center"/>
    </xf>
    <xf numFmtId="165" fontId="8" fillId="7" borderId="39" xfId="2" applyNumberFormat="1" applyFont="1" applyFill="1" applyBorder="1" applyAlignment="1" applyProtection="1">
      <alignment horizontal="center" vertical="center"/>
    </xf>
    <xf numFmtId="165" fontId="8" fillId="7" borderId="41" xfId="2" applyNumberFormat="1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left" vertical="center"/>
      <protection locked="0"/>
    </xf>
    <xf numFmtId="0" fontId="4" fillId="7" borderId="13" xfId="1" applyFont="1" applyFill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  <protection locked="0"/>
    </xf>
    <xf numFmtId="0" fontId="4" fillId="7" borderId="17" xfId="1" applyFont="1" applyFill="1" applyBorder="1" applyAlignment="1" applyProtection="1">
      <alignment horizontal="center" vertical="center"/>
    </xf>
    <xf numFmtId="0" fontId="4" fillId="7" borderId="15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4" fillId="7" borderId="16" xfId="1" applyFont="1" applyFill="1" applyBorder="1" applyAlignment="1" applyProtection="1">
      <alignment horizontal="center" vertical="center"/>
    </xf>
    <xf numFmtId="0" fontId="4" fillId="7" borderId="17" xfId="2" applyFont="1" applyFill="1" applyBorder="1" applyAlignment="1" applyProtection="1">
      <alignment horizontal="center" vertical="center"/>
    </xf>
    <xf numFmtId="0" fontId="4" fillId="7" borderId="15" xfId="2" applyFont="1" applyFill="1" applyBorder="1" applyAlignment="1" applyProtection="1">
      <alignment horizontal="center" vertical="center"/>
    </xf>
    <xf numFmtId="0" fontId="4" fillId="7" borderId="16" xfId="2" applyFont="1" applyFill="1" applyBorder="1" applyAlignment="1" applyProtection="1">
      <alignment horizontal="center" vertical="center"/>
    </xf>
    <xf numFmtId="0" fontId="6" fillId="7" borderId="21" xfId="1" applyFont="1" applyFill="1" applyBorder="1" applyAlignment="1" applyProtection="1">
      <alignment horizontal="center" vertical="center"/>
    </xf>
    <xf numFmtId="0" fontId="6" fillId="7" borderId="22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horizontal="center" vertical="center"/>
    </xf>
    <xf numFmtId="0" fontId="5" fillId="7" borderId="22" xfId="1" applyFont="1" applyFill="1" applyBorder="1" applyAlignment="1" applyProtection="1">
      <alignment horizontal="center" vertical="center"/>
    </xf>
    <xf numFmtId="0" fontId="5" fillId="7" borderId="23" xfId="1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left" vertical="center"/>
    </xf>
    <xf numFmtId="0" fontId="4" fillId="7" borderId="2" xfId="2" applyFont="1" applyFill="1" applyBorder="1" applyAlignment="1" applyProtection="1">
      <alignment horizontal="left" vertical="center"/>
    </xf>
    <xf numFmtId="9" fontId="4" fillId="7" borderId="2" xfId="1" applyNumberFormat="1" applyFont="1" applyFill="1" applyBorder="1" applyAlignment="1" applyProtection="1">
      <alignment horizontal="right" vertical="center"/>
    </xf>
    <xf numFmtId="9" fontId="4" fillId="7" borderId="12" xfId="1" applyNumberFormat="1" applyFont="1" applyFill="1" applyBorder="1" applyAlignment="1" applyProtection="1">
      <alignment horizontal="right" vertical="center"/>
    </xf>
    <xf numFmtId="1" fontId="4" fillId="7" borderId="25" xfId="1" applyNumberFormat="1" applyFont="1" applyFill="1" applyBorder="1" applyAlignment="1" applyProtection="1">
      <alignment horizontal="right" vertical="center"/>
    </xf>
    <xf numFmtId="1" fontId="4" fillId="7" borderId="31" xfId="1" applyNumberFormat="1" applyFont="1" applyFill="1" applyBorder="1" applyAlignment="1" applyProtection="1">
      <alignment horizontal="right" vertical="center"/>
    </xf>
    <xf numFmtId="0" fontId="14" fillId="7" borderId="8" xfId="1" applyFont="1" applyFill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righ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4" fillId="7" borderId="6" xfId="1" applyFont="1" applyFill="1" applyBorder="1" applyAlignment="1" applyProtection="1">
      <alignment horizontal="left" vertical="center"/>
    </xf>
    <xf numFmtId="0" fontId="4" fillId="7" borderId="7" xfId="1" applyFont="1" applyFill="1" applyBorder="1" applyAlignment="1" applyProtection="1">
      <alignment horizontal="left" vertical="center"/>
    </xf>
    <xf numFmtId="0" fontId="4" fillId="7" borderId="14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right" vertical="center"/>
    </xf>
    <xf numFmtId="0" fontId="4" fillId="7" borderId="20" xfId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7" borderId="25" xfId="2" applyFont="1" applyFill="1" applyBorder="1" applyAlignment="1" applyProtection="1">
      <alignment horizontal="center" vertical="center"/>
    </xf>
    <xf numFmtId="0" fontId="4" fillId="7" borderId="9" xfId="2" applyFont="1" applyFill="1" applyBorder="1" applyAlignment="1" applyProtection="1">
      <alignment horizontal="center" vertical="center"/>
    </xf>
    <xf numFmtId="0" fontId="4" fillId="7" borderId="13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center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4"/>
  <sheetViews>
    <sheetView tabSelected="1" zoomScale="85" zoomScaleNormal="85" workbookViewId="0">
      <selection activeCell="B122" sqref="B122:E122"/>
    </sheetView>
  </sheetViews>
  <sheetFormatPr defaultRowHeight="12.75" x14ac:dyDescent="0.2"/>
  <cols>
    <col min="1" max="1" width="21.42578125" style="2" customWidth="1"/>
    <col min="2" max="13" width="7.5703125" style="1" customWidth="1"/>
    <col min="14" max="17" width="7.28515625" style="1" customWidth="1"/>
    <col min="18" max="18" width="8.5703125" style="1" customWidth="1"/>
    <col min="19" max="19" width="7.5703125" style="1" customWidth="1"/>
    <col min="20" max="20" width="6.42578125" style="1" customWidth="1"/>
    <col min="21" max="21" width="2.7109375" style="2" customWidth="1"/>
    <col min="22" max="22" width="33.85546875" style="2" customWidth="1"/>
    <col min="23" max="23" width="2.85546875" style="2" customWidth="1"/>
    <col min="24" max="25" width="9" style="2" hidden="1" customWidth="1"/>
    <col min="26" max="27" width="9.140625" style="2" hidden="1" customWidth="1"/>
    <col min="28" max="28" width="12" style="2" hidden="1" customWidth="1"/>
    <col min="29" max="30" width="9.140625" style="2" hidden="1" customWidth="1"/>
    <col min="31" max="31" width="10.42578125" style="2" customWidth="1"/>
    <col min="3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24.75" customHeight="1" thickBot="1" x14ac:dyDescent="0.25">
      <c r="A1" s="190" t="s">
        <v>164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2"/>
      <c r="U1" s="88"/>
      <c r="V1" s="89" t="s">
        <v>165</v>
      </c>
      <c r="W1" s="88"/>
      <c r="X1" s="193" t="s">
        <v>166</v>
      </c>
      <c r="Y1" s="194"/>
      <c r="Z1" s="194"/>
      <c r="AA1" s="194"/>
      <c r="AB1" s="194"/>
      <c r="AC1" s="194"/>
      <c r="AD1" s="195"/>
    </row>
    <row r="2" spans="1:32" ht="20.100000000000001" customHeight="1" x14ac:dyDescent="0.2">
      <c r="A2" s="90" t="s">
        <v>162</v>
      </c>
      <c r="B2" s="180" t="s">
        <v>262</v>
      </c>
      <c r="C2" s="180"/>
      <c r="D2" s="180"/>
      <c r="E2" s="180"/>
      <c r="F2" s="180"/>
      <c r="G2" s="180"/>
      <c r="H2" s="180"/>
      <c r="I2" s="181" t="s">
        <v>163</v>
      </c>
      <c r="J2" s="181"/>
      <c r="K2" s="181"/>
      <c r="L2" s="180"/>
      <c r="M2" s="180"/>
      <c r="N2" s="180"/>
      <c r="O2" s="180"/>
      <c r="P2" s="180"/>
      <c r="Q2" s="180"/>
      <c r="R2" s="180"/>
      <c r="S2" s="180"/>
      <c r="T2" s="182"/>
      <c r="U2" s="79"/>
      <c r="V2" s="101"/>
      <c r="W2" s="79"/>
      <c r="X2" s="94" t="s">
        <v>230</v>
      </c>
      <c r="Y2" s="94" t="s">
        <v>167</v>
      </c>
      <c r="Z2" s="94" t="s">
        <v>168</v>
      </c>
      <c r="AA2" s="94" t="s">
        <v>169</v>
      </c>
      <c r="AB2" s="94" t="s">
        <v>170</v>
      </c>
      <c r="AC2" s="94" t="s">
        <v>171</v>
      </c>
      <c r="AD2" s="94" t="s">
        <v>172</v>
      </c>
    </row>
    <row r="3" spans="1:32" ht="20.100000000000001" customHeight="1" x14ac:dyDescent="0.2">
      <c r="A3" s="91" t="s">
        <v>133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02" t="s">
        <v>132</v>
      </c>
      <c r="O3" s="202"/>
      <c r="P3" s="202"/>
      <c r="Q3" s="202"/>
      <c r="R3" s="202"/>
      <c r="S3" s="208" t="s">
        <v>138</v>
      </c>
      <c r="T3" s="209"/>
      <c r="U3" s="79"/>
      <c r="V3" s="101"/>
      <c r="W3" s="79"/>
      <c r="X3" s="94" t="s">
        <v>262</v>
      </c>
      <c r="Y3" s="94" t="s">
        <v>263</v>
      </c>
      <c r="Z3" s="94" t="s">
        <v>263</v>
      </c>
      <c r="AA3" s="94" t="s">
        <v>263</v>
      </c>
      <c r="AB3" s="94" t="s">
        <v>263</v>
      </c>
      <c r="AC3" s="94" t="s">
        <v>263</v>
      </c>
      <c r="AD3" s="94" t="s">
        <v>263</v>
      </c>
    </row>
    <row r="4" spans="1:32" ht="20.100000000000001" customHeight="1" x14ac:dyDescent="0.2">
      <c r="A4" s="92" t="s">
        <v>139</v>
      </c>
      <c r="B4" s="204"/>
      <c r="C4" s="204"/>
      <c r="D4" s="204"/>
      <c r="E4" s="204"/>
      <c r="F4" s="204"/>
      <c r="G4" s="204"/>
      <c r="H4" s="204"/>
      <c r="I4" s="204"/>
      <c r="J4" s="197" t="s">
        <v>137</v>
      </c>
      <c r="K4" s="197"/>
      <c r="L4" s="203"/>
      <c r="M4" s="203"/>
      <c r="N4" s="197" t="s">
        <v>0</v>
      </c>
      <c r="O4" s="197"/>
      <c r="P4" s="197"/>
      <c r="Q4" s="197"/>
      <c r="R4" s="197"/>
      <c r="S4" s="198">
        <f>S5/B5</f>
        <v>0</v>
      </c>
      <c r="T4" s="199"/>
      <c r="U4" s="80"/>
      <c r="V4" s="102"/>
      <c r="W4" s="81"/>
      <c r="X4" s="94" t="s">
        <v>167</v>
      </c>
      <c r="Y4" s="94" t="s">
        <v>232</v>
      </c>
      <c r="Z4" s="94" t="s">
        <v>205</v>
      </c>
      <c r="AA4" s="94" t="s">
        <v>199</v>
      </c>
      <c r="AB4" s="94" t="s">
        <v>173</v>
      </c>
      <c r="AC4" s="94" t="s">
        <v>175</v>
      </c>
      <c r="AD4" s="94" t="s">
        <v>188</v>
      </c>
      <c r="AE4" s="3"/>
      <c r="AF4" s="3"/>
    </row>
    <row r="5" spans="1:32" ht="20.100000000000001" customHeight="1" thickBot="1" x14ac:dyDescent="0.25">
      <c r="A5" s="93" t="s">
        <v>1</v>
      </c>
      <c r="B5" s="211">
        <f>$F$5*1000</f>
        <v>1000</v>
      </c>
      <c r="C5" s="211"/>
      <c r="D5" s="196" t="s">
        <v>134</v>
      </c>
      <c r="E5" s="196"/>
      <c r="F5" s="50">
        <v>1</v>
      </c>
      <c r="G5" s="205" t="s">
        <v>135</v>
      </c>
      <c r="H5" s="206"/>
      <c r="I5" s="206"/>
      <c r="J5" s="206"/>
      <c r="K5" s="206"/>
      <c r="L5" s="207"/>
      <c r="M5" s="25" t="s">
        <v>136</v>
      </c>
      <c r="N5" s="196" t="s">
        <v>159</v>
      </c>
      <c r="O5" s="196"/>
      <c r="P5" s="196"/>
      <c r="Q5" s="196"/>
      <c r="R5" s="196"/>
      <c r="S5" s="200">
        <f>SUM(S6,S47,S87,S108)</f>
        <v>0</v>
      </c>
      <c r="T5" s="201"/>
      <c r="U5" s="80"/>
      <c r="V5" s="102"/>
      <c r="W5" s="81"/>
      <c r="X5" s="94" t="s">
        <v>168</v>
      </c>
      <c r="Y5" s="94" t="s">
        <v>239</v>
      </c>
      <c r="Z5" s="94" t="s">
        <v>206</v>
      </c>
      <c r="AA5" s="94" t="s">
        <v>201</v>
      </c>
      <c r="AB5" s="94" t="s">
        <v>174</v>
      </c>
      <c r="AC5" s="94" t="s">
        <v>176</v>
      </c>
      <c r="AD5" s="94" t="s">
        <v>189</v>
      </c>
      <c r="AE5" s="3"/>
      <c r="AF5" s="3"/>
    </row>
    <row r="6" spans="1:32" ht="20.100000000000001" customHeight="1" thickBot="1" x14ac:dyDescent="0.25">
      <c r="A6" s="174" t="s">
        <v>208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53" t="s">
        <v>210</v>
      </c>
      <c r="S6" s="30">
        <f>S33+S21+S7+S44</f>
        <v>0</v>
      </c>
      <c r="T6" s="74">
        <f>S6/$B$5</f>
        <v>0</v>
      </c>
      <c r="U6" s="80"/>
      <c r="V6" s="103"/>
      <c r="W6" s="81"/>
      <c r="X6" s="94" t="s">
        <v>169</v>
      </c>
      <c r="Y6" s="94" t="s">
        <v>233</v>
      </c>
      <c r="Z6" s="94" t="s">
        <v>200</v>
      </c>
      <c r="AA6" s="94" t="s">
        <v>202</v>
      </c>
      <c r="AB6" s="94" t="s">
        <v>178</v>
      </c>
      <c r="AC6" s="94" t="s">
        <v>177</v>
      </c>
      <c r="AD6" s="94" t="s">
        <v>190</v>
      </c>
      <c r="AE6" s="3"/>
      <c r="AF6" s="3"/>
    </row>
    <row r="7" spans="1:32" ht="20.100000000000001" customHeight="1" thickBot="1" x14ac:dyDescent="0.25">
      <c r="A7" s="119" t="s">
        <v>216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52" t="s">
        <v>211</v>
      </c>
      <c r="S7" s="34">
        <f>SUM(M11:P20)</f>
        <v>0</v>
      </c>
      <c r="T7" s="66">
        <f>S7/$B$5</f>
        <v>0</v>
      </c>
      <c r="U7" s="80"/>
      <c r="V7" s="103"/>
      <c r="W7" s="81"/>
      <c r="X7" s="94" t="s">
        <v>170</v>
      </c>
      <c r="Y7" s="94" t="s">
        <v>234</v>
      </c>
      <c r="Z7" s="94" t="s">
        <v>203</v>
      </c>
      <c r="AA7" s="94" t="s">
        <v>204</v>
      </c>
      <c r="AB7" s="95" t="s">
        <v>179</v>
      </c>
      <c r="AC7" s="94" t="s">
        <v>240</v>
      </c>
      <c r="AD7" s="94" t="s">
        <v>191</v>
      </c>
      <c r="AE7" s="3"/>
      <c r="AF7" s="3"/>
    </row>
    <row r="8" spans="1:32" ht="20.100000000000001" customHeight="1" thickBot="1" x14ac:dyDescent="0.25">
      <c r="A8" s="121" t="s">
        <v>209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64"/>
      <c r="U8" s="80"/>
      <c r="V8" s="103"/>
      <c r="W8" s="81"/>
      <c r="X8" s="94" t="s">
        <v>171</v>
      </c>
      <c r="Y8" s="94" t="s">
        <v>235</v>
      </c>
      <c r="Z8" s="94" t="s">
        <v>197</v>
      </c>
      <c r="AA8" s="94"/>
      <c r="AB8" s="94" t="s">
        <v>180</v>
      </c>
      <c r="AC8" s="94" t="s">
        <v>241</v>
      </c>
      <c r="AD8" s="94" t="s">
        <v>192</v>
      </c>
    </row>
    <row r="9" spans="1:32" ht="20.100000000000001" customHeight="1" x14ac:dyDescent="0.2">
      <c r="A9" s="215" t="s">
        <v>2</v>
      </c>
      <c r="B9" s="214"/>
      <c r="C9" s="215" t="s">
        <v>3</v>
      </c>
      <c r="D9" s="214"/>
      <c r="E9" s="183" t="s">
        <v>4</v>
      </c>
      <c r="F9" s="184"/>
      <c r="G9" s="184"/>
      <c r="H9" s="185"/>
      <c r="I9" s="183" t="s">
        <v>5</v>
      </c>
      <c r="J9" s="184"/>
      <c r="K9" s="184"/>
      <c r="L9" s="186"/>
      <c r="M9" s="212" t="s">
        <v>126</v>
      </c>
      <c r="N9" s="213"/>
      <c r="O9" s="213"/>
      <c r="P9" s="214"/>
      <c r="Q9" s="18"/>
      <c r="R9" s="18"/>
      <c r="S9" s="18"/>
      <c r="T9" s="63"/>
      <c r="U9" s="83"/>
      <c r="V9" s="101"/>
      <c r="W9" s="81"/>
      <c r="X9" s="95" t="s">
        <v>172</v>
      </c>
      <c r="Y9" s="94" t="s">
        <v>236</v>
      </c>
      <c r="Z9" s="95" t="s">
        <v>198</v>
      </c>
      <c r="AA9" s="95"/>
      <c r="AB9" s="94" t="s">
        <v>181</v>
      </c>
      <c r="AC9" s="94" t="s">
        <v>242</v>
      </c>
      <c r="AD9" s="94" t="s">
        <v>193</v>
      </c>
    </row>
    <row r="10" spans="1:32" ht="20.100000000000001" customHeight="1" x14ac:dyDescent="0.2">
      <c r="A10" s="59" t="s">
        <v>6</v>
      </c>
      <c r="B10" s="58" t="s">
        <v>7</v>
      </c>
      <c r="C10" s="59" t="s">
        <v>8</v>
      </c>
      <c r="D10" s="60" t="s">
        <v>9</v>
      </c>
      <c r="E10" s="59" t="s">
        <v>10</v>
      </c>
      <c r="F10" s="61" t="s">
        <v>11</v>
      </c>
      <c r="G10" s="61" t="s">
        <v>12</v>
      </c>
      <c r="H10" s="61" t="s">
        <v>13</v>
      </c>
      <c r="I10" s="59" t="s">
        <v>10</v>
      </c>
      <c r="J10" s="61" t="s">
        <v>11</v>
      </c>
      <c r="K10" s="61" t="s">
        <v>12</v>
      </c>
      <c r="L10" s="60" t="s">
        <v>13</v>
      </c>
      <c r="M10" s="59" t="s">
        <v>10</v>
      </c>
      <c r="N10" s="61" t="s">
        <v>11</v>
      </c>
      <c r="O10" s="61" t="s">
        <v>12</v>
      </c>
      <c r="P10" s="60" t="s">
        <v>14</v>
      </c>
      <c r="Q10" s="18"/>
      <c r="R10" s="18"/>
      <c r="S10" s="18"/>
      <c r="T10" s="63"/>
      <c r="U10" s="84"/>
      <c r="V10" s="101"/>
      <c r="W10" s="81"/>
      <c r="X10" s="94"/>
      <c r="Y10" s="94" t="s">
        <v>237</v>
      </c>
      <c r="Z10" s="94" t="s">
        <v>231</v>
      </c>
      <c r="AA10" s="94"/>
      <c r="AB10" s="94" t="s">
        <v>182</v>
      </c>
      <c r="AC10" s="94" t="s">
        <v>243</v>
      </c>
      <c r="AD10" s="94" t="s">
        <v>194</v>
      </c>
    </row>
    <row r="11" spans="1:32" ht="20.100000000000001" customHeight="1" x14ac:dyDescent="0.2">
      <c r="A11" s="39"/>
      <c r="B11" s="51"/>
      <c r="C11" s="7"/>
      <c r="D11" s="8"/>
      <c r="E11" s="7"/>
      <c r="F11" s="4"/>
      <c r="G11" s="4"/>
      <c r="H11" s="5"/>
      <c r="I11" s="7"/>
      <c r="J11" s="4"/>
      <c r="K11" s="4"/>
      <c r="L11" s="35"/>
      <c r="M11" s="9">
        <f t="shared" ref="M11:M20" si="0">IF($B11="c",(($C11+$D11)*$E11)*$I11*$Z$25,IF($B11="d",(($C11+$D11)*$E11)*$I11*$Z$26,IF($B11="dc",(($C11+$D11)*$E11)*$I11*$Z$27,(($C11+$D11)*$E11)*$I11*$Z$24)))</f>
        <v>0</v>
      </c>
      <c r="N11" s="10">
        <f t="shared" ref="N11:N20" si="1">IF($B11="c",(($C11+$D11)*$F11)*$J11*$AA$25,(($C11+$D11)*$F11)*$J11*$AA$24)</f>
        <v>0</v>
      </c>
      <c r="O11" s="10">
        <f t="shared" ref="O11:O20" si="2">IF($B11="c",(($C11+$D11)*$G11)*$K11*$AB$25,(($C11+$D11)*$G11)*$K11*$AB$24)</f>
        <v>0</v>
      </c>
      <c r="P11" s="11">
        <f t="shared" ref="P11:P20" si="3">($C11+$D11)*$H11*$L11*$AC$24</f>
        <v>0</v>
      </c>
      <c r="Q11" s="18"/>
      <c r="R11" s="18"/>
      <c r="S11" s="18"/>
      <c r="T11" s="63"/>
      <c r="U11" s="85"/>
      <c r="V11" s="101"/>
      <c r="W11" s="79"/>
      <c r="X11" s="94"/>
      <c r="Y11" s="94" t="s">
        <v>238</v>
      </c>
      <c r="Z11" s="94"/>
      <c r="AA11" s="94"/>
      <c r="AB11" s="94" t="s">
        <v>183</v>
      </c>
      <c r="AC11" s="94" t="s">
        <v>244</v>
      </c>
      <c r="AD11" s="94" t="s">
        <v>195</v>
      </c>
    </row>
    <row r="12" spans="1:32" ht="20.100000000000001" customHeight="1" x14ac:dyDescent="0.2">
      <c r="A12" s="39"/>
      <c r="B12" s="51"/>
      <c r="C12" s="7"/>
      <c r="D12" s="8"/>
      <c r="E12" s="7"/>
      <c r="F12" s="4"/>
      <c r="G12" s="4"/>
      <c r="H12" s="5"/>
      <c r="I12" s="7"/>
      <c r="J12" s="4"/>
      <c r="K12" s="4"/>
      <c r="L12" s="35"/>
      <c r="M12" s="9">
        <f t="shared" si="0"/>
        <v>0</v>
      </c>
      <c r="N12" s="10">
        <f t="shared" si="1"/>
        <v>0</v>
      </c>
      <c r="O12" s="10">
        <f t="shared" si="2"/>
        <v>0</v>
      </c>
      <c r="P12" s="11">
        <f t="shared" si="3"/>
        <v>0</v>
      </c>
      <c r="Q12" s="18"/>
      <c r="R12" s="18"/>
      <c r="S12" s="18"/>
      <c r="T12" s="63"/>
      <c r="U12" s="83"/>
      <c r="V12" s="101"/>
      <c r="W12" s="81"/>
      <c r="X12" s="94"/>
      <c r="Y12" s="95"/>
      <c r="Z12" s="94"/>
      <c r="AA12" s="94"/>
      <c r="AB12" s="94" t="s">
        <v>184</v>
      </c>
      <c r="AC12" s="94" t="s">
        <v>245</v>
      </c>
      <c r="AD12" s="94" t="s">
        <v>196</v>
      </c>
    </row>
    <row r="13" spans="1:32" ht="20.100000000000001" customHeight="1" x14ac:dyDescent="0.2">
      <c r="A13" s="39"/>
      <c r="B13" s="51"/>
      <c r="C13" s="7"/>
      <c r="D13" s="8"/>
      <c r="E13" s="7"/>
      <c r="F13" s="4"/>
      <c r="G13" s="4"/>
      <c r="H13" s="5"/>
      <c r="I13" s="7"/>
      <c r="J13" s="4"/>
      <c r="K13" s="4"/>
      <c r="L13" s="35"/>
      <c r="M13" s="9">
        <f t="shared" si="0"/>
        <v>0</v>
      </c>
      <c r="N13" s="10">
        <f t="shared" si="1"/>
        <v>0</v>
      </c>
      <c r="O13" s="10">
        <f t="shared" si="2"/>
        <v>0</v>
      </c>
      <c r="P13" s="11">
        <f t="shared" si="3"/>
        <v>0</v>
      </c>
      <c r="Q13" s="18"/>
      <c r="R13" s="18"/>
      <c r="S13" s="18"/>
      <c r="T13" s="63"/>
      <c r="U13" s="83"/>
      <c r="V13" s="101"/>
      <c r="W13" s="81"/>
      <c r="X13" s="94"/>
      <c r="Y13" s="94"/>
      <c r="Z13" s="94"/>
      <c r="AA13" s="94"/>
      <c r="AB13" s="95" t="s">
        <v>185</v>
      </c>
      <c r="AC13" s="95"/>
      <c r="AD13" s="95"/>
      <c r="AE13" s="3"/>
      <c r="AF13" s="3"/>
    </row>
    <row r="14" spans="1:32" ht="20.100000000000001" customHeight="1" x14ac:dyDescent="0.2">
      <c r="A14" s="39"/>
      <c r="B14" s="51"/>
      <c r="C14" s="7"/>
      <c r="D14" s="8"/>
      <c r="E14" s="7"/>
      <c r="F14" s="4"/>
      <c r="G14" s="4"/>
      <c r="H14" s="4"/>
      <c r="I14" s="7"/>
      <c r="J14" s="4"/>
      <c r="K14" s="4"/>
      <c r="L14" s="8"/>
      <c r="M14" s="9">
        <f t="shared" si="0"/>
        <v>0</v>
      </c>
      <c r="N14" s="10">
        <f t="shared" si="1"/>
        <v>0</v>
      </c>
      <c r="O14" s="10">
        <f t="shared" si="2"/>
        <v>0</v>
      </c>
      <c r="P14" s="11">
        <f t="shared" si="3"/>
        <v>0</v>
      </c>
      <c r="Q14" s="18"/>
      <c r="R14" s="18"/>
      <c r="S14" s="18"/>
      <c r="T14" s="63"/>
      <c r="U14" s="83"/>
      <c r="V14" s="101"/>
      <c r="W14" s="81"/>
      <c r="X14" s="94"/>
      <c r="Y14" s="94"/>
      <c r="Z14" s="94"/>
      <c r="AA14" s="94"/>
      <c r="AB14" s="95" t="s">
        <v>186</v>
      </c>
      <c r="AC14" s="94"/>
      <c r="AD14" s="94"/>
      <c r="AE14" s="3"/>
      <c r="AF14" s="3"/>
    </row>
    <row r="15" spans="1:32" ht="20.100000000000001" customHeight="1" x14ac:dyDescent="0.2">
      <c r="A15" s="39"/>
      <c r="B15" s="51"/>
      <c r="C15" s="7"/>
      <c r="D15" s="8"/>
      <c r="E15" s="7"/>
      <c r="F15" s="4"/>
      <c r="G15" s="4"/>
      <c r="H15" s="4"/>
      <c r="I15" s="7"/>
      <c r="J15" s="4"/>
      <c r="K15" s="4"/>
      <c r="L15" s="8"/>
      <c r="M15" s="9">
        <f t="shared" si="0"/>
        <v>0</v>
      </c>
      <c r="N15" s="10">
        <f t="shared" si="1"/>
        <v>0</v>
      </c>
      <c r="O15" s="10">
        <f t="shared" si="2"/>
        <v>0</v>
      </c>
      <c r="P15" s="11">
        <f t="shared" si="3"/>
        <v>0</v>
      </c>
      <c r="Q15" s="18"/>
      <c r="R15" s="18"/>
      <c r="S15" s="18"/>
      <c r="T15" s="63"/>
      <c r="U15" s="80"/>
      <c r="V15" s="103"/>
      <c r="W15" s="81"/>
      <c r="X15" s="94"/>
      <c r="Y15" s="94"/>
      <c r="Z15" s="94"/>
      <c r="AA15" s="94"/>
      <c r="AB15" s="95" t="s">
        <v>187</v>
      </c>
      <c r="AC15" s="94"/>
      <c r="AD15" s="94"/>
      <c r="AE15" s="3"/>
      <c r="AF15" s="3"/>
    </row>
    <row r="16" spans="1:32" ht="20.100000000000001" customHeight="1" x14ac:dyDescent="0.2">
      <c r="A16" s="40"/>
      <c r="B16" s="51"/>
      <c r="C16" s="7"/>
      <c r="D16" s="8"/>
      <c r="E16" s="7"/>
      <c r="F16" s="4"/>
      <c r="G16" s="4"/>
      <c r="H16" s="4"/>
      <c r="I16" s="7"/>
      <c r="J16" s="4"/>
      <c r="K16" s="4"/>
      <c r="L16" s="8"/>
      <c r="M16" s="9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18"/>
      <c r="R16" s="18"/>
      <c r="S16" s="18"/>
      <c r="T16" s="63"/>
      <c r="U16" s="80"/>
      <c r="V16" s="103"/>
      <c r="W16" s="81"/>
      <c r="X16" s="95"/>
      <c r="Y16" s="95"/>
      <c r="Z16" s="95"/>
      <c r="AA16" s="95"/>
      <c r="AB16" s="95" t="s">
        <v>207</v>
      </c>
      <c r="AC16" s="95"/>
      <c r="AD16" s="94"/>
      <c r="AE16" s="3"/>
      <c r="AF16" s="3"/>
    </row>
    <row r="17" spans="1:32" ht="20.100000000000001" customHeight="1" x14ac:dyDescent="0.2">
      <c r="A17" s="39"/>
      <c r="B17" s="6"/>
      <c r="C17" s="7"/>
      <c r="D17" s="8"/>
      <c r="E17" s="7"/>
      <c r="F17" s="4"/>
      <c r="G17" s="4"/>
      <c r="H17" s="5"/>
      <c r="I17" s="7"/>
      <c r="J17" s="4"/>
      <c r="K17" s="4"/>
      <c r="L17" s="35"/>
      <c r="M17" s="9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18"/>
      <c r="R17" s="18"/>
      <c r="S17" s="18"/>
      <c r="T17" s="63"/>
      <c r="U17" s="80"/>
      <c r="V17" s="103"/>
      <c r="W17" s="81"/>
      <c r="X17" s="95"/>
      <c r="Y17" s="95"/>
      <c r="Z17" s="95"/>
      <c r="AA17" s="95"/>
      <c r="AB17" s="95"/>
      <c r="AC17" s="95"/>
      <c r="AD17" s="95"/>
      <c r="AE17" s="3"/>
      <c r="AF17" s="3"/>
    </row>
    <row r="18" spans="1:32" ht="20.100000000000001" customHeight="1" x14ac:dyDescent="0.2">
      <c r="A18" s="39"/>
      <c r="B18" s="6"/>
      <c r="C18" s="7"/>
      <c r="D18" s="8"/>
      <c r="E18" s="7"/>
      <c r="F18" s="4"/>
      <c r="G18" s="4"/>
      <c r="H18" s="5"/>
      <c r="I18" s="7"/>
      <c r="J18" s="4"/>
      <c r="K18" s="4"/>
      <c r="L18" s="35"/>
      <c r="M18" s="9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18"/>
      <c r="R18" s="18"/>
      <c r="S18" s="18"/>
      <c r="T18" s="63"/>
      <c r="U18" s="80"/>
      <c r="V18" s="103"/>
      <c r="W18" s="81"/>
      <c r="X18" s="78"/>
      <c r="Y18" s="100" t="s">
        <v>254</v>
      </c>
      <c r="Z18" s="78"/>
      <c r="AA18" s="78"/>
      <c r="AB18" s="78"/>
      <c r="AC18" s="78"/>
      <c r="AD18" s="78"/>
      <c r="AE18" s="3"/>
      <c r="AF18" s="3"/>
    </row>
    <row r="19" spans="1:32" ht="20.100000000000001" customHeight="1" x14ac:dyDescent="0.2">
      <c r="A19" s="39"/>
      <c r="B19" s="6"/>
      <c r="C19" s="7"/>
      <c r="D19" s="8"/>
      <c r="E19" s="7"/>
      <c r="F19" s="4"/>
      <c r="G19" s="4"/>
      <c r="H19" s="5"/>
      <c r="I19" s="7"/>
      <c r="J19" s="4"/>
      <c r="K19" s="4"/>
      <c r="L19" s="35"/>
      <c r="M19" s="9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18"/>
      <c r="R19" s="18"/>
      <c r="S19" s="18"/>
      <c r="T19" s="63"/>
      <c r="U19" s="84"/>
      <c r="V19" s="101"/>
      <c r="W19" s="81"/>
      <c r="X19" s="78"/>
      <c r="Y19" s="100" t="s">
        <v>136</v>
      </c>
      <c r="Z19" s="78"/>
      <c r="AA19" s="78"/>
      <c r="AB19" s="78"/>
      <c r="AC19" s="78"/>
      <c r="AD19" s="78"/>
      <c r="AE19" s="3"/>
      <c r="AF19" s="3"/>
    </row>
    <row r="20" spans="1:32" ht="20.100000000000001" customHeight="1" thickBot="1" x14ac:dyDescent="0.25">
      <c r="A20" s="68"/>
      <c r="B20" s="69"/>
      <c r="C20" s="12"/>
      <c r="D20" s="13"/>
      <c r="E20" s="12"/>
      <c r="F20" s="14"/>
      <c r="G20" s="14"/>
      <c r="H20" s="70"/>
      <c r="I20" s="12"/>
      <c r="J20" s="14"/>
      <c r="K20" s="14"/>
      <c r="L20" s="71"/>
      <c r="M20" s="15">
        <f t="shared" si="0"/>
        <v>0</v>
      </c>
      <c r="N20" s="16">
        <f t="shared" si="1"/>
        <v>0</v>
      </c>
      <c r="O20" s="16">
        <f t="shared" si="2"/>
        <v>0</v>
      </c>
      <c r="P20" s="17">
        <f t="shared" si="3"/>
        <v>0</v>
      </c>
      <c r="Q20" s="72"/>
      <c r="R20" s="72"/>
      <c r="S20" s="72"/>
      <c r="T20" s="73"/>
      <c r="U20" s="85"/>
      <c r="V20" s="101"/>
      <c r="W20" s="81"/>
      <c r="X20" s="78"/>
      <c r="Y20" s="78"/>
      <c r="Z20" s="78"/>
      <c r="AA20" s="78"/>
      <c r="AB20" s="78"/>
      <c r="AC20" s="78"/>
      <c r="AD20" s="78"/>
      <c r="AE20" s="3"/>
      <c r="AF20" s="3"/>
    </row>
    <row r="21" spans="1:32" ht="20.100000000000001" customHeight="1" thickBot="1" x14ac:dyDescent="0.25">
      <c r="A21" s="119" t="s">
        <v>217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52" t="s">
        <v>212</v>
      </c>
      <c r="S21" s="34">
        <f>SUM(F25:I32)</f>
        <v>0</v>
      </c>
      <c r="T21" s="66">
        <f>S21/$B$5</f>
        <v>0</v>
      </c>
      <c r="U21" s="83"/>
      <c r="V21" s="101"/>
      <c r="W21" s="81"/>
      <c r="X21" s="78"/>
      <c r="Y21" s="78"/>
      <c r="Z21" s="78"/>
      <c r="AA21" s="78"/>
      <c r="AB21" s="78"/>
      <c r="AC21" s="78"/>
      <c r="AD21" s="78"/>
      <c r="AE21" s="3"/>
      <c r="AF21" s="3"/>
    </row>
    <row r="22" spans="1:32" ht="20.100000000000001" customHeight="1" thickBot="1" x14ac:dyDescent="0.25">
      <c r="A22" s="121" t="s">
        <v>255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64"/>
      <c r="U22" s="83"/>
      <c r="V22" s="101"/>
      <c r="W22" s="81"/>
      <c r="X22" s="78"/>
      <c r="Y22" s="78"/>
      <c r="Z22" s="78"/>
      <c r="AA22" s="78"/>
      <c r="AB22" s="78"/>
      <c r="AC22" s="78"/>
      <c r="AD22" s="78"/>
      <c r="AE22" s="3"/>
      <c r="AF22" s="3"/>
    </row>
    <row r="23" spans="1:32" ht="20.100000000000001" customHeight="1" x14ac:dyDescent="0.2">
      <c r="A23" s="62" t="s">
        <v>2</v>
      </c>
      <c r="B23" s="187" t="s">
        <v>15</v>
      </c>
      <c r="C23" s="188"/>
      <c r="D23" s="188"/>
      <c r="E23" s="189"/>
      <c r="F23" s="187" t="s">
        <v>126</v>
      </c>
      <c r="G23" s="188"/>
      <c r="H23" s="188"/>
      <c r="I23" s="189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86"/>
      <c r="V23" s="101"/>
      <c r="W23" s="81"/>
      <c r="X23" s="78"/>
      <c r="Y23" s="96" t="s">
        <v>246</v>
      </c>
      <c r="Z23" s="97" t="s">
        <v>247</v>
      </c>
      <c r="AA23" s="97" t="s">
        <v>248</v>
      </c>
      <c r="AB23" s="97" t="s">
        <v>249</v>
      </c>
      <c r="AC23" s="97" t="s">
        <v>13</v>
      </c>
      <c r="AD23" s="78"/>
      <c r="AE23" s="3"/>
      <c r="AF23" s="3"/>
    </row>
    <row r="24" spans="1:32" ht="20.100000000000001" customHeight="1" x14ac:dyDescent="0.2">
      <c r="A24" s="67" t="s">
        <v>6</v>
      </c>
      <c r="B24" s="59" t="s">
        <v>17</v>
      </c>
      <c r="C24" s="61" t="s">
        <v>131</v>
      </c>
      <c r="D24" s="61" t="s">
        <v>16</v>
      </c>
      <c r="E24" s="60" t="s">
        <v>18</v>
      </c>
      <c r="F24" s="59" t="s">
        <v>17</v>
      </c>
      <c r="G24" s="61" t="s">
        <v>131</v>
      </c>
      <c r="H24" s="61" t="s">
        <v>16</v>
      </c>
      <c r="I24" s="60" t="s">
        <v>18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3"/>
      <c r="U24" s="87"/>
      <c r="V24" s="101"/>
      <c r="W24" s="79"/>
      <c r="X24" s="78"/>
      <c r="Y24" s="97" t="s">
        <v>250</v>
      </c>
      <c r="Z24" s="97">
        <v>1.8</v>
      </c>
      <c r="AA24" s="97">
        <v>1.2</v>
      </c>
      <c r="AB24" s="97">
        <v>1.2</v>
      </c>
      <c r="AC24" s="97">
        <v>1.2</v>
      </c>
      <c r="AD24" s="78"/>
    </row>
    <row r="25" spans="1:32" ht="20.100000000000001" customHeight="1" x14ac:dyDescent="0.2">
      <c r="A25" s="41"/>
      <c r="B25" s="7"/>
      <c r="C25" s="4"/>
      <c r="D25" s="4"/>
      <c r="E25" s="8"/>
      <c r="F25" s="9">
        <f t="shared" ref="F25:F32" si="4">$B25*$Z$31</f>
        <v>0</v>
      </c>
      <c r="G25" s="10">
        <f t="shared" ref="G25:G32" si="5">$C25*$AA$31</f>
        <v>0</v>
      </c>
      <c r="H25" s="10">
        <f t="shared" ref="H25:H32" si="6">$D25*$AB$31</f>
        <v>0</v>
      </c>
      <c r="I25" s="11">
        <f t="shared" ref="I25:I32" si="7">$E25*$AC$31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3"/>
      <c r="U25" s="87"/>
      <c r="V25" s="102"/>
      <c r="W25" s="81"/>
      <c r="X25" s="78"/>
      <c r="Y25" s="97" t="s">
        <v>251</v>
      </c>
      <c r="Z25" s="97">
        <v>2.4</v>
      </c>
      <c r="AA25" s="97">
        <v>1.8</v>
      </c>
      <c r="AB25" s="97">
        <v>1.8</v>
      </c>
      <c r="AC25" s="97"/>
      <c r="AD25" s="78"/>
      <c r="AE25" s="3"/>
      <c r="AF25" s="3"/>
    </row>
    <row r="26" spans="1:32" ht="20.100000000000001" customHeight="1" x14ac:dyDescent="0.2">
      <c r="A26" s="41"/>
      <c r="B26" s="7"/>
      <c r="C26" s="4"/>
      <c r="D26" s="4"/>
      <c r="E26" s="8"/>
      <c r="F26" s="9">
        <f t="shared" si="4"/>
        <v>0</v>
      </c>
      <c r="G26" s="10">
        <f t="shared" si="5"/>
        <v>0</v>
      </c>
      <c r="H26" s="10">
        <f t="shared" si="6"/>
        <v>0</v>
      </c>
      <c r="I26" s="11">
        <f t="shared" si="7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3"/>
      <c r="U26" s="87"/>
      <c r="V26" s="102"/>
      <c r="W26" s="81"/>
      <c r="X26" s="78"/>
      <c r="Y26" s="97" t="s">
        <v>252</v>
      </c>
      <c r="Z26" s="97">
        <v>2.4</v>
      </c>
      <c r="AA26" s="97"/>
      <c r="AB26" s="97"/>
      <c r="AC26" s="97"/>
      <c r="AD26" s="78"/>
      <c r="AE26" s="3"/>
      <c r="AF26" s="3"/>
    </row>
    <row r="27" spans="1:32" ht="20.100000000000001" customHeight="1" x14ac:dyDescent="0.2">
      <c r="A27" s="41"/>
      <c r="B27" s="7"/>
      <c r="C27" s="4"/>
      <c r="D27" s="4"/>
      <c r="E27" s="8"/>
      <c r="F27" s="9">
        <f t="shared" si="4"/>
        <v>0</v>
      </c>
      <c r="G27" s="10">
        <f t="shared" si="5"/>
        <v>0</v>
      </c>
      <c r="H27" s="10">
        <f t="shared" si="6"/>
        <v>0</v>
      </c>
      <c r="I27" s="11">
        <f t="shared" si="7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3"/>
      <c r="U27" s="87"/>
      <c r="V27" s="102"/>
      <c r="W27" s="81"/>
      <c r="X27" s="78"/>
      <c r="Y27" s="98" t="s">
        <v>253</v>
      </c>
      <c r="Z27" s="97">
        <v>3.6</v>
      </c>
      <c r="AA27" s="97"/>
      <c r="AB27" s="97"/>
      <c r="AC27" s="97"/>
      <c r="AD27" s="78"/>
      <c r="AE27" s="3"/>
      <c r="AF27" s="3"/>
    </row>
    <row r="28" spans="1:32" ht="20.100000000000001" customHeight="1" x14ac:dyDescent="0.2">
      <c r="A28" s="41"/>
      <c r="B28" s="7"/>
      <c r="C28" s="4"/>
      <c r="D28" s="4"/>
      <c r="E28" s="8"/>
      <c r="F28" s="9">
        <f t="shared" si="4"/>
        <v>0</v>
      </c>
      <c r="G28" s="10">
        <f t="shared" si="5"/>
        <v>0</v>
      </c>
      <c r="H28" s="10">
        <f t="shared" si="6"/>
        <v>0</v>
      </c>
      <c r="I28" s="11">
        <f t="shared" si="7"/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3"/>
      <c r="U28" s="87"/>
      <c r="V28" s="102"/>
      <c r="W28" s="81"/>
      <c r="X28" s="78"/>
      <c r="Y28" s="78"/>
      <c r="Z28" s="78"/>
      <c r="AA28" s="78"/>
      <c r="AB28" s="78"/>
      <c r="AC28" s="78"/>
      <c r="AD28" s="78"/>
      <c r="AE28" s="3"/>
      <c r="AF28" s="3"/>
    </row>
    <row r="29" spans="1:32" ht="20.100000000000001" customHeight="1" x14ac:dyDescent="0.2">
      <c r="A29" s="41"/>
      <c r="B29" s="7"/>
      <c r="C29" s="4"/>
      <c r="D29" s="4"/>
      <c r="E29" s="8"/>
      <c r="F29" s="9">
        <f t="shared" si="4"/>
        <v>0</v>
      </c>
      <c r="G29" s="10">
        <f t="shared" si="5"/>
        <v>0</v>
      </c>
      <c r="H29" s="10">
        <f t="shared" si="6"/>
        <v>0</v>
      </c>
      <c r="I29" s="11">
        <f t="shared" si="7"/>
        <v>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3"/>
      <c r="U29" s="87"/>
      <c r="V29" s="102"/>
      <c r="W29" s="81"/>
      <c r="X29" s="78"/>
      <c r="Y29" s="78"/>
      <c r="Z29" s="78"/>
      <c r="AA29" s="78"/>
      <c r="AB29" s="78"/>
      <c r="AC29" s="78"/>
      <c r="AD29" s="78"/>
      <c r="AE29" s="3"/>
      <c r="AF29" s="3"/>
    </row>
    <row r="30" spans="1:32" ht="20.100000000000001" customHeight="1" x14ac:dyDescent="0.2">
      <c r="A30" s="41"/>
      <c r="B30" s="7"/>
      <c r="C30" s="4"/>
      <c r="D30" s="4"/>
      <c r="E30" s="8"/>
      <c r="F30" s="9">
        <f t="shared" si="4"/>
        <v>0</v>
      </c>
      <c r="G30" s="10">
        <f t="shared" si="5"/>
        <v>0</v>
      </c>
      <c r="H30" s="10">
        <f t="shared" si="6"/>
        <v>0</v>
      </c>
      <c r="I30" s="11">
        <f t="shared" si="7"/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3"/>
      <c r="U30" s="87"/>
      <c r="V30" s="102"/>
      <c r="W30" s="81"/>
      <c r="X30" s="78"/>
      <c r="Y30" s="99" t="s">
        <v>246</v>
      </c>
      <c r="Z30" s="97" t="s">
        <v>17</v>
      </c>
      <c r="AA30" s="97" t="s">
        <v>131</v>
      </c>
      <c r="AB30" s="97" t="s">
        <v>16</v>
      </c>
      <c r="AC30" s="97" t="s">
        <v>18</v>
      </c>
      <c r="AD30" s="78"/>
      <c r="AE30" s="3"/>
      <c r="AF30" s="3"/>
    </row>
    <row r="31" spans="1:32" ht="20.100000000000001" customHeight="1" x14ac:dyDescent="0.2">
      <c r="A31" s="42"/>
      <c r="B31" s="7"/>
      <c r="C31" s="4"/>
      <c r="D31" s="4"/>
      <c r="E31" s="8"/>
      <c r="F31" s="9">
        <f t="shared" si="4"/>
        <v>0</v>
      </c>
      <c r="G31" s="10">
        <f t="shared" si="5"/>
        <v>0</v>
      </c>
      <c r="H31" s="10">
        <f t="shared" si="6"/>
        <v>0</v>
      </c>
      <c r="I31" s="11">
        <f t="shared" si="7"/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3"/>
      <c r="U31" s="87"/>
      <c r="V31" s="101"/>
      <c r="W31" s="79"/>
      <c r="X31" s="82"/>
      <c r="Y31" s="97"/>
      <c r="Z31" s="97">
        <v>0.3</v>
      </c>
      <c r="AA31" s="97">
        <v>0.2</v>
      </c>
      <c r="AB31" s="97">
        <v>0.4</v>
      </c>
      <c r="AC31" s="97">
        <v>0.7</v>
      </c>
      <c r="AD31" s="82"/>
    </row>
    <row r="32" spans="1:32" ht="20.100000000000001" customHeight="1" thickBot="1" x14ac:dyDescent="0.25">
      <c r="A32" s="43"/>
      <c r="B32" s="12"/>
      <c r="C32" s="14"/>
      <c r="D32" s="14"/>
      <c r="E32" s="13"/>
      <c r="F32" s="9">
        <f t="shared" si="4"/>
        <v>0</v>
      </c>
      <c r="G32" s="10">
        <f t="shared" si="5"/>
        <v>0</v>
      </c>
      <c r="H32" s="10">
        <f t="shared" si="6"/>
        <v>0</v>
      </c>
      <c r="I32" s="11">
        <f t="shared" si="7"/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3"/>
      <c r="U32" s="87"/>
      <c r="V32" s="101"/>
      <c r="W32" s="79"/>
      <c r="X32" s="82"/>
      <c r="Y32" s="82"/>
      <c r="Z32" s="82"/>
      <c r="AA32" s="82"/>
      <c r="AB32" s="82"/>
      <c r="AC32" s="82"/>
      <c r="AD32" s="82"/>
    </row>
    <row r="33" spans="1:30" ht="20.100000000000001" customHeight="1" thickBot="1" x14ac:dyDescent="0.25">
      <c r="A33" s="119" t="s">
        <v>260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52" t="s">
        <v>213</v>
      </c>
      <c r="S33" s="34">
        <f>SUM($I$36:$I$43,$T$36:$T$43)</f>
        <v>0</v>
      </c>
      <c r="T33" s="66">
        <f>S33/$B$5</f>
        <v>0</v>
      </c>
      <c r="U33" s="87"/>
      <c r="V33" s="101"/>
      <c r="W33" s="79"/>
      <c r="X33" s="105"/>
      <c r="Y33" s="105"/>
      <c r="Z33" s="105"/>
      <c r="AA33" s="105"/>
      <c r="AB33" s="105"/>
      <c r="AC33" s="105"/>
      <c r="AD33" s="105"/>
    </row>
    <row r="34" spans="1:30" ht="20.100000000000001" customHeight="1" thickBot="1" x14ac:dyDescent="0.25">
      <c r="A34" s="121" t="s">
        <v>140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64"/>
      <c r="U34" s="87"/>
      <c r="V34" s="101"/>
      <c r="W34" s="79"/>
      <c r="X34" s="105"/>
      <c r="Y34" s="105"/>
      <c r="Z34" s="105"/>
      <c r="AA34" s="105"/>
      <c r="AB34" s="105"/>
      <c r="AC34" s="105"/>
      <c r="AD34" s="105"/>
    </row>
    <row r="35" spans="1:30" ht="20.100000000000001" customHeight="1" thickBot="1" x14ac:dyDescent="0.25">
      <c r="A35" s="160" t="s">
        <v>19</v>
      </c>
      <c r="B35" s="161"/>
      <c r="C35" s="161"/>
      <c r="D35" s="161"/>
      <c r="E35" s="161"/>
      <c r="F35" s="162"/>
      <c r="G35" s="54" t="s">
        <v>20</v>
      </c>
      <c r="H35" s="54" t="s">
        <v>21</v>
      </c>
      <c r="I35" s="55" t="s">
        <v>127</v>
      </c>
      <c r="J35" s="160" t="s">
        <v>19</v>
      </c>
      <c r="K35" s="161"/>
      <c r="L35" s="161"/>
      <c r="M35" s="161"/>
      <c r="N35" s="161"/>
      <c r="O35" s="161"/>
      <c r="P35" s="161"/>
      <c r="Q35" s="162"/>
      <c r="R35" s="54" t="s">
        <v>20</v>
      </c>
      <c r="S35" s="54" t="s">
        <v>21</v>
      </c>
      <c r="T35" s="55" t="s">
        <v>127</v>
      </c>
      <c r="U35" s="87"/>
      <c r="V35" s="101"/>
      <c r="W35" s="79"/>
      <c r="X35" s="105"/>
      <c r="Y35" s="105"/>
      <c r="Z35" s="105"/>
      <c r="AA35" s="105"/>
      <c r="AB35" s="105"/>
      <c r="AC35" s="105"/>
      <c r="AD35" s="105"/>
    </row>
    <row r="36" spans="1:30" ht="20.100000000000001" customHeight="1" x14ac:dyDescent="0.2">
      <c r="A36" s="155" t="s">
        <v>275</v>
      </c>
      <c r="B36" s="157"/>
      <c r="C36" s="157"/>
      <c r="D36" s="157"/>
      <c r="E36" s="157"/>
      <c r="F36" s="157"/>
      <c r="G36" s="22"/>
      <c r="H36" s="19">
        <v>30</v>
      </c>
      <c r="I36" s="23">
        <f t="shared" ref="I36:I43" si="8">G36*H36</f>
        <v>0</v>
      </c>
      <c r="J36" s="147" t="s">
        <v>22</v>
      </c>
      <c r="K36" s="148"/>
      <c r="L36" s="148"/>
      <c r="M36" s="148"/>
      <c r="N36" s="148"/>
      <c r="O36" s="148"/>
      <c r="P36" s="148"/>
      <c r="Q36" s="149"/>
      <c r="R36" s="21"/>
      <c r="S36" s="21"/>
      <c r="T36" s="24">
        <f t="shared" ref="T36:T40" si="9">R36*S36</f>
        <v>0</v>
      </c>
      <c r="U36" s="87"/>
      <c r="V36" s="101"/>
      <c r="W36" s="79"/>
    </row>
    <row r="37" spans="1:30" ht="20.100000000000001" customHeight="1" x14ac:dyDescent="0.2">
      <c r="A37" s="150" t="s">
        <v>277</v>
      </c>
      <c r="B37" s="151"/>
      <c r="C37" s="151"/>
      <c r="D37" s="151"/>
      <c r="E37" s="151"/>
      <c r="F37" s="151"/>
      <c r="G37" s="21"/>
      <c r="H37" s="19">
        <v>55</v>
      </c>
      <c r="I37" s="24">
        <f t="shared" si="8"/>
        <v>0</v>
      </c>
      <c r="J37" s="116" t="s">
        <v>130</v>
      </c>
      <c r="K37" s="117"/>
      <c r="L37" s="117"/>
      <c r="M37" s="117"/>
      <c r="N37" s="117"/>
      <c r="O37" s="117"/>
      <c r="P37" s="117"/>
      <c r="Q37" s="118"/>
      <c r="R37" s="21"/>
      <c r="S37" s="21"/>
      <c r="T37" s="24">
        <f t="shared" si="9"/>
        <v>0</v>
      </c>
      <c r="U37" s="87"/>
      <c r="V37" s="101"/>
      <c r="W37" s="79"/>
    </row>
    <row r="38" spans="1:30" ht="20.100000000000001" customHeight="1" x14ac:dyDescent="0.2">
      <c r="A38" s="150" t="s">
        <v>274</v>
      </c>
      <c r="B38" s="151"/>
      <c r="C38" s="151"/>
      <c r="D38" s="151"/>
      <c r="E38" s="151"/>
      <c r="F38" s="151"/>
      <c r="G38" s="21"/>
      <c r="H38" s="19">
        <v>35</v>
      </c>
      <c r="I38" s="24">
        <f t="shared" si="8"/>
        <v>0</v>
      </c>
      <c r="J38" s="116" t="s">
        <v>283</v>
      </c>
      <c r="K38" s="117"/>
      <c r="L38" s="117"/>
      <c r="M38" s="117"/>
      <c r="N38" s="117"/>
      <c r="O38" s="117"/>
      <c r="P38" s="117"/>
      <c r="Q38" s="118"/>
      <c r="R38" s="21"/>
      <c r="S38" s="19">
        <v>0.9</v>
      </c>
      <c r="T38" s="24">
        <f t="shared" si="9"/>
        <v>0</v>
      </c>
      <c r="U38" s="87"/>
      <c r="V38" s="101"/>
      <c r="W38" s="79"/>
    </row>
    <row r="39" spans="1:30" ht="20.100000000000001" customHeight="1" x14ac:dyDescent="0.2">
      <c r="A39" s="150" t="s">
        <v>276</v>
      </c>
      <c r="B39" s="151"/>
      <c r="C39" s="151"/>
      <c r="D39" s="151"/>
      <c r="E39" s="151"/>
      <c r="F39" s="151"/>
      <c r="G39" s="21"/>
      <c r="H39" s="19">
        <v>60</v>
      </c>
      <c r="I39" s="24">
        <f t="shared" si="8"/>
        <v>0</v>
      </c>
      <c r="J39" s="116" t="s">
        <v>284</v>
      </c>
      <c r="K39" s="117"/>
      <c r="L39" s="117"/>
      <c r="M39" s="117"/>
      <c r="N39" s="117"/>
      <c r="O39" s="117"/>
      <c r="P39" s="117"/>
      <c r="Q39" s="118"/>
      <c r="R39" s="21"/>
      <c r="S39" s="19">
        <v>1.2</v>
      </c>
      <c r="T39" s="24">
        <f t="shared" si="9"/>
        <v>0</v>
      </c>
      <c r="U39" s="87"/>
      <c r="V39" s="101"/>
      <c r="W39" s="79"/>
    </row>
    <row r="40" spans="1:30" ht="20.100000000000001" customHeight="1" x14ac:dyDescent="0.2">
      <c r="A40" s="150" t="s">
        <v>23</v>
      </c>
      <c r="B40" s="151"/>
      <c r="C40" s="151"/>
      <c r="D40" s="151"/>
      <c r="E40" s="151"/>
      <c r="F40" s="151"/>
      <c r="G40" s="21"/>
      <c r="H40" s="19">
        <v>10</v>
      </c>
      <c r="I40" s="24">
        <f t="shared" si="8"/>
        <v>0</v>
      </c>
      <c r="J40" s="116" t="s">
        <v>286</v>
      </c>
      <c r="K40" s="117"/>
      <c r="L40" s="117"/>
      <c r="M40" s="117"/>
      <c r="N40" s="117"/>
      <c r="O40" s="117"/>
      <c r="P40" s="117"/>
      <c r="Q40" s="118"/>
      <c r="R40" s="21"/>
      <c r="S40" s="19">
        <v>0.2</v>
      </c>
      <c r="T40" s="24">
        <f t="shared" si="9"/>
        <v>0</v>
      </c>
      <c r="U40" s="87"/>
      <c r="V40" s="101"/>
      <c r="W40" s="79"/>
    </row>
    <row r="41" spans="1:30" ht="20.100000000000001" customHeight="1" x14ac:dyDescent="0.2">
      <c r="A41" s="150" t="s">
        <v>290</v>
      </c>
      <c r="B41" s="163"/>
      <c r="C41" s="163"/>
      <c r="D41" s="163"/>
      <c r="E41" s="163"/>
      <c r="F41" s="163"/>
      <c r="G41" s="21"/>
      <c r="H41" s="19">
        <v>1.8</v>
      </c>
      <c r="I41" s="24">
        <f t="shared" si="8"/>
        <v>0</v>
      </c>
      <c r="J41" s="150" t="s">
        <v>287</v>
      </c>
      <c r="K41" s="151"/>
      <c r="L41" s="151"/>
      <c r="M41" s="151"/>
      <c r="N41" s="151"/>
      <c r="O41" s="151"/>
      <c r="P41" s="151"/>
      <c r="Q41" s="151"/>
      <c r="R41" s="21"/>
      <c r="S41" s="19">
        <v>0.2</v>
      </c>
      <c r="T41" s="24">
        <f t="shared" ref="T41" si="10">R41*S41</f>
        <v>0</v>
      </c>
      <c r="U41" s="87"/>
      <c r="V41" s="101"/>
      <c r="W41" s="79"/>
    </row>
    <row r="42" spans="1:30" ht="20.100000000000001" customHeight="1" x14ac:dyDescent="0.2">
      <c r="A42" s="116" t="s">
        <v>291</v>
      </c>
      <c r="B42" s="117"/>
      <c r="C42" s="117"/>
      <c r="D42" s="117"/>
      <c r="E42" s="117"/>
      <c r="F42" s="118"/>
      <c r="G42" s="21"/>
      <c r="H42" s="19">
        <v>1.8</v>
      </c>
      <c r="I42" s="24">
        <f t="shared" si="8"/>
        <v>0</v>
      </c>
      <c r="J42" s="153" t="s">
        <v>288</v>
      </c>
      <c r="K42" s="154"/>
      <c r="L42" s="154"/>
      <c r="M42" s="154"/>
      <c r="N42" s="154"/>
      <c r="O42" s="154"/>
      <c r="P42" s="154"/>
      <c r="Q42" s="154"/>
      <c r="R42" s="21"/>
      <c r="S42" s="19">
        <v>3.6</v>
      </c>
      <c r="T42" s="24">
        <f>R42*S42</f>
        <v>0</v>
      </c>
      <c r="U42" s="87"/>
      <c r="V42" s="101"/>
      <c r="W42" s="79"/>
    </row>
    <row r="43" spans="1:30" ht="20.100000000000001" customHeight="1" thickBot="1" x14ac:dyDescent="0.25">
      <c r="A43" s="138" t="s">
        <v>285</v>
      </c>
      <c r="B43" s="139"/>
      <c r="C43" s="139"/>
      <c r="D43" s="139"/>
      <c r="E43" s="139"/>
      <c r="F43" s="139"/>
      <c r="G43" s="26"/>
      <c r="H43" s="113">
        <v>1.8</v>
      </c>
      <c r="I43" s="112">
        <f t="shared" si="8"/>
        <v>0</v>
      </c>
      <c r="J43" s="158" t="s">
        <v>289</v>
      </c>
      <c r="K43" s="159"/>
      <c r="L43" s="159"/>
      <c r="M43" s="159"/>
      <c r="N43" s="159"/>
      <c r="O43" s="159"/>
      <c r="P43" s="159"/>
      <c r="Q43" s="159"/>
      <c r="R43" s="114"/>
      <c r="S43" s="111">
        <v>7</v>
      </c>
      <c r="T43" s="112">
        <f>R43*S43</f>
        <v>0</v>
      </c>
      <c r="U43" s="87"/>
      <c r="V43" s="101"/>
      <c r="W43" s="79"/>
    </row>
    <row r="44" spans="1:30" ht="20.100000000000001" customHeight="1" thickBot="1" x14ac:dyDescent="0.25">
      <c r="A44" s="119" t="s">
        <v>219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52"/>
      <c r="R44" s="52" t="s">
        <v>220</v>
      </c>
      <c r="S44" s="75">
        <f>T46</f>
        <v>0</v>
      </c>
      <c r="T44" s="66">
        <f>S44/$B$5</f>
        <v>0</v>
      </c>
      <c r="U44" s="87"/>
      <c r="V44" s="101"/>
      <c r="W44" s="79"/>
    </row>
    <row r="45" spans="1:30" ht="20.100000000000001" customHeight="1" thickBot="1" x14ac:dyDescent="0.25">
      <c r="A45" s="121" t="s">
        <v>24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3"/>
      <c r="R45" s="56" t="s">
        <v>20</v>
      </c>
      <c r="S45" s="56" t="s">
        <v>21</v>
      </c>
      <c r="T45" s="57" t="s">
        <v>127</v>
      </c>
      <c r="U45" s="87"/>
      <c r="V45" s="101"/>
      <c r="W45" s="79"/>
    </row>
    <row r="46" spans="1:30" ht="20.100000000000001" customHeight="1" thickBot="1" x14ac:dyDescent="0.25">
      <c r="A46" s="124" t="s">
        <v>278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6"/>
      <c r="R46" s="32"/>
      <c r="S46" s="38"/>
      <c r="T46" s="33">
        <f t="shared" ref="T46" si="11">R46*S46</f>
        <v>0</v>
      </c>
      <c r="U46" s="79"/>
      <c r="V46" s="101"/>
      <c r="W46" s="79"/>
    </row>
    <row r="47" spans="1:30" ht="20.100000000000001" customHeight="1" thickBot="1" x14ac:dyDescent="0.25">
      <c r="A47" s="174" t="s">
        <v>141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53" t="s">
        <v>214</v>
      </c>
      <c r="S47" s="30">
        <f>((S48+S60)/3)+S72+S83</f>
        <v>0</v>
      </c>
      <c r="T47" s="74">
        <f t="shared" ref="T47:T48" si="12">S47/$B$5</f>
        <v>0</v>
      </c>
      <c r="U47" s="79"/>
      <c r="V47" s="101"/>
      <c r="W47" s="79"/>
    </row>
    <row r="48" spans="1:30" ht="20.100000000000001" customHeight="1" thickBot="1" x14ac:dyDescent="0.25">
      <c r="A48" s="119" t="s">
        <v>215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52" t="s">
        <v>218</v>
      </c>
      <c r="S48" s="34">
        <f>SUM(I51:I59,T51:T58)</f>
        <v>0</v>
      </c>
      <c r="T48" s="74">
        <f t="shared" si="12"/>
        <v>0</v>
      </c>
      <c r="U48" s="87"/>
      <c r="V48" s="101"/>
      <c r="W48" s="79"/>
    </row>
    <row r="49" spans="1:30" ht="20.100000000000001" customHeight="1" thickBot="1" x14ac:dyDescent="0.25">
      <c r="A49" s="121" t="s">
        <v>160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64"/>
      <c r="U49" s="79"/>
      <c r="V49" s="101"/>
      <c r="W49" s="79"/>
    </row>
    <row r="50" spans="1:30" ht="20.100000000000001" customHeight="1" thickBot="1" x14ac:dyDescent="0.25">
      <c r="A50" s="160" t="s">
        <v>24</v>
      </c>
      <c r="B50" s="161"/>
      <c r="C50" s="161"/>
      <c r="D50" s="161"/>
      <c r="E50" s="161"/>
      <c r="F50" s="162"/>
      <c r="G50" s="54" t="s">
        <v>20</v>
      </c>
      <c r="H50" s="54" t="s">
        <v>21</v>
      </c>
      <c r="I50" s="55" t="s">
        <v>127</v>
      </c>
      <c r="J50" s="160" t="s">
        <v>24</v>
      </c>
      <c r="K50" s="161"/>
      <c r="L50" s="161"/>
      <c r="M50" s="161"/>
      <c r="N50" s="161"/>
      <c r="O50" s="161"/>
      <c r="P50" s="161"/>
      <c r="Q50" s="162"/>
      <c r="R50" s="54" t="s">
        <v>20</v>
      </c>
      <c r="S50" s="54" t="s">
        <v>21</v>
      </c>
      <c r="T50" s="55" t="s">
        <v>127</v>
      </c>
      <c r="U50" s="79"/>
      <c r="V50" s="101"/>
      <c r="W50" s="79"/>
    </row>
    <row r="51" spans="1:30" ht="20.100000000000001" customHeight="1" x14ac:dyDescent="0.2">
      <c r="A51" s="155" t="s">
        <v>264</v>
      </c>
      <c r="B51" s="156"/>
      <c r="C51" s="156"/>
      <c r="D51" s="156"/>
      <c r="E51" s="156"/>
      <c r="F51" s="156"/>
      <c r="G51" s="22"/>
      <c r="H51" s="20">
        <v>900</v>
      </c>
      <c r="I51" s="23">
        <f t="shared" ref="I51:I59" si="13">G51*H51</f>
        <v>0</v>
      </c>
      <c r="J51" s="155" t="s">
        <v>265</v>
      </c>
      <c r="K51" s="156" t="s">
        <v>79</v>
      </c>
      <c r="L51" s="156" t="s">
        <v>79</v>
      </c>
      <c r="M51" s="156" t="s">
        <v>79</v>
      </c>
      <c r="N51" s="156" t="s">
        <v>79</v>
      </c>
      <c r="O51" s="156" t="s">
        <v>79</v>
      </c>
      <c r="P51" s="156" t="s">
        <v>79</v>
      </c>
      <c r="Q51" s="156" t="s">
        <v>79</v>
      </c>
      <c r="R51" s="22"/>
      <c r="S51" s="20">
        <v>900</v>
      </c>
      <c r="T51" s="23">
        <f t="shared" ref="T51:T54" si="14">R51*S51</f>
        <v>0</v>
      </c>
      <c r="U51" s="87"/>
      <c r="V51" s="101"/>
      <c r="W51" s="79"/>
    </row>
    <row r="52" spans="1:30" ht="20.100000000000001" customHeight="1" x14ac:dyDescent="0.2">
      <c r="A52" s="150" t="s">
        <v>30</v>
      </c>
      <c r="B52" s="163" t="s">
        <v>30</v>
      </c>
      <c r="C52" s="163" t="s">
        <v>30</v>
      </c>
      <c r="D52" s="163" t="s">
        <v>30</v>
      </c>
      <c r="E52" s="163" t="s">
        <v>30</v>
      </c>
      <c r="F52" s="163" t="s">
        <v>30</v>
      </c>
      <c r="G52" s="21"/>
      <c r="H52" s="19">
        <v>750</v>
      </c>
      <c r="I52" s="24">
        <f t="shared" si="13"/>
        <v>0</v>
      </c>
      <c r="J52" s="150" t="s">
        <v>266</v>
      </c>
      <c r="K52" s="163" t="s">
        <v>80</v>
      </c>
      <c r="L52" s="163" t="s">
        <v>80</v>
      </c>
      <c r="M52" s="163" t="s">
        <v>80</v>
      </c>
      <c r="N52" s="163" t="s">
        <v>80</v>
      </c>
      <c r="O52" s="163" t="s">
        <v>80</v>
      </c>
      <c r="P52" s="163" t="s">
        <v>80</v>
      </c>
      <c r="Q52" s="163" t="s">
        <v>80</v>
      </c>
      <c r="R52" s="21"/>
      <c r="S52" s="19">
        <v>750</v>
      </c>
      <c r="T52" s="24">
        <f t="shared" si="14"/>
        <v>0</v>
      </c>
      <c r="U52" s="79"/>
      <c r="V52" s="101"/>
      <c r="W52" s="79"/>
    </row>
    <row r="53" spans="1:30" ht="20.100000000000001" customHeight="1" x14ac:dyDescent="0.2">
      <c r="A53" s="150" t="s">
        <v>25</v>
      </c>
      <c r="B53" s="163" t="s">
        <v>25</v>
      </c>
      <c r="C53" s="163" t="s">
        <v>25</v>
      </c>
      <c r="D53" s="163" t="s">
        <v>25</v>
      </c>
      <c r="E53" s="163" t="s">
        <v>25</v>
      </c>
      <c r="F53" s="163" t="s">
        <v>25</v>
      </c>
      <c r="G53" s="21"/>
      <c r="H53" s="19">
        <v>450</v>
      </c>
      <c r="I53" s="24">
        <f t="shared" si="13"/>
        <v>0</v>
      </c>
      <c r="J53" s="150" t="s">
        <v>81</v>
      </c>
      <c r="K53" s="163" t="s">
        <v>81</v>
      </c>
      <c r="L53" s="163" t="s">
        <v>81</v>
      </c>
      <c r="M53" s="163" t="s">
        <v>81</v>
      </c>
      <c r="N53" s="163" t="s">
        <v>81</v>
      </c>
      <c r="O53" s="163" t="s">
        <v>81</v>
      </c>
      <c r="P53" s="163" t="s">
        <v>81</v>
      </c>
      <c r="Q53" s="163" t="s">
        <v>81</v>
      </c>
      <c r="R53" s="21"/>
      <c r="S53" s="19">
        <v>600</v>
      </c>
      <c r="T53" s="24">
        <f t="shared" si="14"/>
        <v>0</v>
      </c>
      <c r="U53" s="79"/>
      <c r="V53" s="101"/>
      <c r="W53" s="79"/>
      <c r="X53" s="79"/>
      <c r="Y53" s="79"/>
      <c r="Z53" s="79"/>
      <c r="AA53" s="79"/>
      <c r="AB53" s="79"/>
      <c r="AC53" s="79"/>
      <c r="AD53" s="79"/>
    </row>
    <row r="54" spans="1:30" ht="20.100000000000001" customHeight="1" x14ac:dyDescent="0.2">
      <c r="A54" s="150" t="s">
        <v>125</v>
      </c>
      <c r="B54" s="163" t="s">
        <v>31</v>
      </c>
      <c r="C54" s="163" t="s">
        <v>31</v>
      </c>
      <c r="D54" s="163" t="s">
        <v>31</v>
      </c>
      <c r="E54" s="163" t="s">
        <v>31</v>
      </c>
      <c r="F54" s="163" t="s">
        <v>31</v>
      </c>
      <c r="G54" s="21"/>
      <c r="H54" s="19">
        <v>100</v>
      </c>
      <c r="I54" s="24">
        <f t="shared" si="13"/>
        <v>0</v>
      </c>
      <c r="J54" s="150" t="s">
        <v>82</v>
      </c>
      <c r="K54" s="163" t="s">
        <v>82</v>
      </c>
      <c r="L54" s="163" t="s">
        <v>82</v>
      </c>
      <c r="M54" s="163" t="s">
        <v>82</v>
      </c>
      <c r="N54" s="163" t="s">
        <v>82</v>
      </c>
      <c r="O54" s="163" t="s">
        <v>82</v>
      </c>
      <c r="P54" s="163" t="s">
        <v>82</v>
      </c>
      <c r="Q54" s="163" t="s">
        <v>82</v>
      </c>
      <c r="R54" s="21"/>
      <c r="S54" s="19">
        <v>150</v>
      </c>
      <c r="T54" s="24">
        <f t="shared" si="14"/>
        <v>0</v>
      </c>
      <c r="U54" s="79"/>
      <c r="V54" s="101"/>
      <c r="W54" s="79"/>
      <c r="X54" s="79"/>
      <c r="Y54" s="79"/>
      <c r="Z54" s="79"/>
      <c r="AA54" s="79"/>
      <c r="AB54" s="79"/>
      <c r="AC54" s="79"/>
      <c r="AD54" s="79"/>
    </row>
    <row r="55" spans="1:30" ht="20.100000000000001" customHeight="1" x14ac:dyDescent="0.2">
      <c r="A55" s="150" t="s">
        <v>32</v>
      </c>
      <c r="B55" s="163" t="s">
        <v>32</v>
      </c>
      <c r="C55" s="163" t="s">
        <v>32</v>
      </c>
      <c r="D55" s="163" t="s">
        <v>32</v>
      </c>
      <c r="E55" s="163" t="s">
        <v>32</v>
      </c>
      <c r="F55" s="163" t="s">
        <v>32</v>
      </c>
      <c r="G55" s="21"/>
      <c r="H55" s="19">
        <v>900</v>
      </c>
      <c r="I55" s="24">
        <f t="shared" si="13"/>
        <v>0</v>
      </c>
      <c r="J55" s="116" t="s">
        <v>267</v>
      </c>
      <c r="K55" s="117"/>
      <c r="L55" s="117"/>
      <c r="M55" s="117"/>
      <c r="N55" s="117"/>
      <c r="O55" s="117"/>
      <c r="P55" s="117"/>
      <c r="Q55" s="118"/>
      <c r="R55" s="21"/>
      <c r="S55" s="19">
        <v>1800</v>
      </c>
      <c r="T55" s="24">
        <f t="shared" ref="T55" si="15">R55*S55</f>
        <v>0</v>
      </c>
      <c r="U55" s="79"/>
      <c r="V55" s="101"/>
      <c r="W55" s="79"/>
      <c r="X55" s="79"/>
      <c r="Y55" s="79"/>
      <c r="Z55" s="79"/>
      <c r="AA55" s="79"/>
      <c r="AB55" s="79"/>
      <c r="AC55" s="79"/>
      <c r="AD55" s="79"/>
    </row>
    <row r="56" spans="1:30" ht="20.100000000000001" customHeight="1" x14ac:dyDescent="0.2">
      <c r="A56" s="150" t="s">
        <v>33</v>
      </c>
      <c r="B56" s="163" t="s">
        <v>33</v>
      </c>
      <c r="C56" s="163" t="s">
        <v>33</v>
      </c>
      <c r="D56" s="163" t="s">
        <v>33</v>
      </c>
      <c r="E56" s="163" t="s">
        <v>33</v>
      </c>
      <c r="F56" s="163" t="s">
        <v>33</v>
      </c>
      <c r="G56" s="21"/>
      <c r="H56" s="19">
        <v>750</v>
      </c>
      <c r="I56" s="24">
        <f t="shared" si="13"/>
        <v>0</v>
      </c>
      <c r="J56" s="135" t="s">
        <v>268</v>
      </c>
      <c r="K56" s="136"/>
      <c r="L56" s="136"/>
      <c r="M56" s="136"/>
      <c r="N56" s="136"/>
      <c r="O56" s="136"/>
      <c r="P56" s="136"/>
      <c r="Q56" s="137"/>
      <c r="R56" s="21"/>
      <c r="S56" s="19">
        <v>900</v>
      </c>
      <c r="T56" s="24">
        <f>R56*S56</f>
        <v>0</v>
      </c>
      <c r="U56" s="79"/>
      <c r="V56" s="101"/>
      <c r="W56" s="79"/>
      <c r="X56" s="79"/>
      <c r="Y56" s="79"/>
      <c r="Z56" s="79"/>
      <c r="AA56" s="79"/>
      <c r="AB56" s="79"/>
      <c r="AC56" s="79"/>
      <c r="AD56" s="79"/>
    </row>
    <row r="57" spans="1:30" ht="20.100000000000001" customHeight="1" x14ac:dyDescent="0.2">
      <c r="A57" s="150" t="s">
        <v>26</v>
      </c>
      <c r="B57" s="163" t="s">
        <v>26</v>
      </c>
      <c r="C57" s="163" t="s">
        <v>26</v>
      </c>
      <c r="D57" s="163" t="s">
        <v>26</v>
      </c>
      <c r="E57" s="163" t="s">
        <v>26</v>
      </c>
      <c r="F57" s="163" t="s">
        <v>26</v>
      </c>
      <c r="G57" s="21"/>
      <c r="H57" s="19">
        <v>450</v>
      </c>
      <c r="I57" s="24">
        <f t="shared" si="13"/>
        <v>0</v>
      </c>
      <c r="J57" s="135" t="s">
        <v>122</v>
      </c>
      <c r="K57" s="136"/>
      <c r="L57" s="136"/>
      <c r="M57" s="136"/>
      <c r="N57" s="136"/>
      <c r="O57" s="136"/>
      <c r="P57" s="136"/>
      <c r="Q57" s="137"/>
      <c r="R57" s="21"/>
      <c r="S57" s="19">
        <v>100</v>
      </c>
      <c r="T57" s="24">
        <f t="shared" ref="T57:T58" si="16">R57*S57</f>
        <v>0</v>
      </c>
      <c r="U57" s="79"/>
      <c r="V57" s="101"/>
      <c r="W57" s="79"/>
      <c r="X57" s="79"/>
      <c r="Y57" s="79"/>
      <c r="Z57" s="79"/>
      <c r="AA57" s="79"/>
      <c r="AB57" s="79"/>
      <c r="AC57" s="79"/>
      <c r="AD57" s="79"/>
    </row>
    <row r="58" spans="1:30" ht="20.100000000000001" customHeight="1" x14ac:dyDescent="0.2">
      <c r="A58" s="150" t="s">
        <v>124</v>
      </c>
      <c r="B58" s="163" t="s">
        <v>34</v>
      </c>
      <c r="C58" s="163" t="s">
        <v>34</v>
      </c>
      <c r="D58" s="163" t="s">
        <v>34</v>
      </c>
      <c r="E58" s="163" t="s">
        <v>34</v>
      </c>
      <c r="F58" s="163" t="s">
        <v>34</v>
      </c>
      <c r="G58" s="21"/>
      <c r="H58" s="19">
        <v>100</v>
      </c>
      <c r="I58" s="24">
        <f t="shared" si="13"/>
        <v>0</v>
      </c>
      <c r="J58" s="135" t="s">
        <v>123</v>
      </c>
      <c r="K58" s="136"/>
      <c r="L58" s="136"/>
      <c r="M58" s="136"/>
      <c r="N58" s="136"/>
      <c r="O58" s="136"/>
      <c r="P58" s="136"/>
      <c r="Q58" s="137"/>
      <c r="R58" s="26"/>
      <c r="S58" s="28">
        <v>100</v>
      </c>
      <c r="T58" s="27">
        <f t="shared" si="16"/>
        <v>0</v>
      </c>
      <c r="U58" s="79"/>
      <c r="V58" s="101"/>
      <c r="W58" s="79"/>
      <c r="X58" s="79"/>
      <c r="Y58" s="79"/>
      <c r="Z58" s="79"/>
      <c r="AA58" s="79"/>
      <c r="AB58" s="79"/>
      <c r="AC58" s="79"/>
      <c r="AD58" s="79"/>
    </row>
    <row r="59" spans="1:30" ht="20.100000000000001" customHeight="1" thickBot="1" x14ac:dyDescent="0.25">
      <c r="A59" s="138" t="s">
        <v>282</v>
      </c>
      <c r="B59" s="139" t="s">
        <v>48</v>
      </c>
      <c r="C59" s="139" t="s">
        <v>48</v>
      </c>
      <c r="D59" s="139" t="s">
        <v>48</v>
      </c>
      <c r="E59" s="139" t="s">
        <v>48</v>
      </c>
      <c r="F59" s="140" t="s">
        <v>48</v>
      </c>
      <c r="G59" s="26"/>
      <c r="H59" s="28">
        <v>200</v>
      </c>
      <c r="I59" s="27">
        <f t="shared" si="13"/>
        <v>0</v>
      </c>
      <c r="J59" s="141"/>
      <c r="K59" s="142"/>
      <c r="L59" s="142"/>
      <c r="M59" s="142"/>
      <c r="N59" s="142"/>
      <c r="O59" s="142"/>
      <c r="P59" s="142"/>
      <c r="Q59" s="143"/>
      <c r="R59" s="77"/>
      <c r="S59" s="77"/>
      <c r="T59" s="76"/>
      <c r="U59" s="79"/>
      <c r="V59" s="101"/>
      <c r="W59" s="79"/>
      <c r="X59" s="79"/>
      <c r="Y59" s="79"/>
      <c r="Z59" s="79"/>
      <c r="AA59" s="79"/>
      <c r="AB59" s="79"/>
      <c r="AC59" s="79"/>
      <c r="AD59" s="79"/>
    </row>
    <row r="60" spans="1:30" ht="20.100000000000001" customHeight="1" thickBot="1" x14ac:dyDescent="0.25">
      <c r="A60" s="119" t="s">
        <v>221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52" t="s">
        <v>222</v>
      </c>
      <c r="S60" s="34">
        <f>SUM(F63:F71,M63:M71,T63:T71)</f>
        <v>0</v>
      </c>
      <c r="T60" s="74">
        <f t="shared" ref="T60" si="17">S60/$B$5</f>
        <v>0</v>
      </c>
      <c r="U60" s="79"/>
      <c r="V60" s="101"/>
      <c r="W60" s="79"/>
      <c r="X60" s="79"/>
      <c r="Y60" s="79"/>
      <c r="Z60" s="79"/>
      <c r="AA60" s="79"/>
      <c r="AB60" s="79"/>
      <c r="AC60" s="79"/>
      <c r="AD60" s="79"/>
    </row>
    <row r="61" spans="1:30" ht="20.100000000000001" customHeight="1" thickBot="1" x14ac:dyDescent="0.25">
      <c r="A61" s="121" t="s">
        <v>161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64"/>
      <c r="U61" s="79"/>
      <c r="V61" s="101"/>
      <c r="W61" s="79"/>
      <c r="X61" s="79"/>
      <c r="Y61" s="79"/>
      <c r="Z61" s="79"/>
      <c r="AA61" s="79"/>
      <c r="AB61" s="79"/>
      <c r="AC61" s="79"/>
      <c r="AD61" s="79"/>
    </row>
    <row r="62" spans="1:30" ht="20.100000000000001" customHeight="1" thickBot="1" x14ac:dyDescent="0.25">
      <c r="A62" s="121" t="s">
        <v>83</v>
      </c>
      <c r="B62" s="122"/>
      <c r="C62" s="123"/>
      <c r="D62" s="56" t="s">
        <v>20</v>
      </c>
      <c r="E62" s="56" t="s">
        <v>21</v>
      </c>
      <c r="F62" s="57" t="s">
        <v>127</v>
      </c>
      <c r="G62" s="121" t="s">
        <v>83</v>
      </c>
      <c r="H62" s="122"/>
      <c r="I62" s="122"/>
      <c r="J62" s="123"/>
      <c r="K62" s="56" t="s">
        <v>20</v>
      </c>
      <c r="L62" s="56" t="s">
        <v>21</v>
      </c>
      <c r="M62" s="57" t="s">
        <v>127</v>
      </c>
      <c r="N62" s="121" t="s">
        <v>83</v>
      </c>
      <c r="O62" s="122"/>
      <c r="P62" s="122"/>
      <c r="Q62" s="123"/>
      <c r="R62" s="56" t="s">
        <v>20</v>
      </c>
      <c r="S62" s="56" t="s">
        <v>21</v>
      </c>
      <c r="T62" s="57" t="s">
        <v>127</v>
      </c>
      <c r="U62" s="79"/>
      <c r="V62" s="101"/>
      <c r="W62" s="79"/>
      <c r="X62" s="79"/>
      <c r="Y62" s="79"/>
      <c r="Z62" s="79"/>
      <c r="AA62" s="79"/>
      <c r="AB62" s="79"/>
      <c r="AC62" s="79"/>
      <c r="AD62" s="79"/>
    </row>
    <row r="63" spans="1:30" ht="20.100000000000001" customHeight="1" x14ac:dyDescent="0.2">
      <c r="A63" s="132" t="s">
        <v>269</v>
      </c>
      <c r="B63" s="133"/>
      <c r="C63" s="134"/>
      <c r="D63" s="22"/>
      <c r="E63" s="20">
        <v>915</v>
      </c>
      <c r="F63" s="23">
        <f>D63*E63</f>
        <v>0</v>
      </c>
      <c r="G63" s="132" t="s">
        <v>86</v>
      </c>
      <c r="H63" s="133"/>
      <c r="I63" s="133"/>
      <c r="J63" s="134"/>
      <c r="K63" s="22"/>
      <c r="L63" s="20">
        <v>351</v>
      </c>
      <c r="M63" s="23">
        <f>K63*L63</f>
        <v>0</v>
      </c>
      <c r="N63" s="132" t="s">
        <v>96</v>
      </c>
      <c r="O63" s="133"/>
      <c r="P63" s="133"/>
      <c r="Q63" s="134"/>
      <c r="R63" s="22"/>
      <c r="S63" s="20">
        <v>130</v>
      </c>
      <c r="T63" s="23">
        <f>R63*S63</f>
        <v>0</v>
      </c>
      <c r="U63" s="87"/>
      <c r="V63" s="101"/>
      <c r="W63" s="79"/>
      <c r="X63" s="79"/>
      <c r="Y63" s="79"/>
      <c r="Z63" s="79"/>
      <c r="AA63" s="79"/>
      <c r="AB63" s="79"/>
      <c r="AC63" s="79"/>
      <c r="AD63" s="79"/>
    </row>
    <row r="64" spans="1:30" ht="20.100000000000001" customHeight="1" x14ac:dyDescent="0.2">
      <c r="A64" s="116" t="s">
        <v>270</v>
      </c>
      <c r="B64" s="117"/>
      <c r="C64" s="118"/>
      <c r="D64" s="21"/>
      <c r="E64" s="19">
        <v>777</v>
      </c>
      <c r="F64" s="24">
        <f t="shared" ref="F64:F71" si="18">D64*E64</f>
        <v>0</v>
      </c>
      <c r="G64" s="116" t="s">
        <v>89</v>
      </c>
      <c r="H64" s="117"/>
      <c r="I64" s="117"/>
      <c r="J64" s="118"/>
      <c r="K64" s="36"/>
      <c r="L64" s="19">
        <v>316</v>
      </c>
      <c r="M64" s="24">
        <f t="shared" ref="M64:M71" si="19">K64*L64</f>
        <v>0</v>
      </c>
      <c r="N64" s="116" t="s">
        <v>97</v>
      </c>
      <c r="O64" s="117"/>
      <c r="P64" s="117"/>
      <c r="Q64" s="118"/>
      <c r="R64" s="21"/>
      <c r="S64" s="19">
        <v>120</v>
      </c>
      <c r="T64" s="24">
        <f t="shared" ref="T64:T71" si="20">R64*S64</f>
        <v>0</v>
      </c>
      <c r="U64" s="79"/>
      <c r="V64" s="101"/>
      <c r="W64" s="79"/>
      <c r="X64" s="79"/>
      <c r="Y64" s="79"/>
      <c r="Z64" s="79"/>
      <c r="AA64" s="79"/>
      <c r="AB64" s="79"/>
      <c r="AC64" s="79"/>
      <c r="AD64" s="79"/>
    </row>
    <row r="65" spans="1:30" ht="20.100000000000001" customHeight="1" x14ac:dyDescent="0.2">
      <c r="A65" s="116" t="s">
        <v>271</v>
      </c>
      <c r="B65" s="117"/>
      <c r="C65" s="118"/>
      <c r="D65" s="21"/>
      <c r="E65" s="19">
        <v>630</v>
      </c>
      <c r="F65" s="24">
        <f t="shared" si="18"/>
        <v>0</v>
      </c>
      <c r="G65" s="47" t="s">
        <v>128</v>
      </c>
      <c r="H65" s="48"/>
      <c r="I65" s="48"/>
      <c r="J65" s="49"/>
      <c r="K65" s="36"/>
      <c r="L65" s="19">
        <v>264</v>
      </c>
      <c r="M65" s="24">
        <f t="shared" si="19"/>
        <v>0</v>
      </c>
      <c r="N65" s="116" t="s">
        <v>98</v>
      </c>
      <c r="O65" s="117"/>
      <c r="P65" s="117"/>
      <c r="Q65" s="118"/>
      <c r="R65" s="21"/>
      <c r="S65" s="19">
        <v>95</v>
      </c>
      <c r="T65" s="24">
        <f t="shared" si="20"/>
        <v>0</v>
      </c>
      <c r="U65" s="79"/>
      <c r="V65" s="101"/>
      <c r="W65" s="79"/>
      <c r="X65" s="79"/>
      <c r="Y65" s="79"/>
      <c r="Z65" s="79"/>
      <c r="AA65" s="79"/>
      <c r="AB65" s="79"/>
      <c r="AC65" s="79"/>
      <c r="AD65" s="79"/>
    </row>
    <row r="66" spans="1:30" ht="20.100000000000001" customHeight="1" x14ac:dyDescent="0.2">
      <c r="A66" s="116" t="s">
        <v>272</v>
      </c>
      <c r="B66" s="117"/>
      <c r="C66" s="118"/>
      <c r="D66" s="21"/>
      <c r="E66" s="19">
        <v>573</v>
      </c>
      <c r="F66" s="24">
        <f t="shared" si="18"/>
        <v>0</v>
      </c>
      <c r="G66" s="47" t="s">
        <v>90</v>
      </c>
      <c r="H66" s="48"/>
      <c r="I66" s="48"/>
      <c r="J66" s="49"/>
      <c r="K66" s="36"/>
      <c r="L66" s="19">
        <v>248</v>
      </c>
      <c r="M66" s="24">
        <f t="shared" si="19"/>
        <v>0</v>
      </c>
      <c r="N66" s="116" t="s">
        <v>99</v>
      </c>
      <c r="O66" s="117"/>
      <c r="P66" s="117"/>
      <c r="Q66" s="118"/>
      <c r="R66" s="21"/>
      <c r="S66" s="19">
        <v>85</v>
      </c>
      <c r="T66" s="24">
        <f t="shared" si="20"/>
        <v>0</v>
      </c>
      <c r="U66" s="79"/>
      <c r="V66" s="101"/>
      <c r="W66" s="79"/>
      <c r="X66" s="79"/>
      <c r="Y66" s="79"/>
      <c r="Z66" s="79"/>
      <c r="AA66" s="79"/>
      <c r="AB66" s="79"/>
      <c r="AC66" s="79"/>
      <c r="AD66" s="79"/>
    </row>
    <row r="67" spans="1:30" ht="20.100000000000001" customHeight="1" x14ac:dyDescent="0.2">
      <c r="A67" s="116" t="s">
        <v>273</v>
      </c>
      <c r="B67" s="117"/>
      <c r="C67" s="118"/>
      <c r="D67" s="21"/>
      <c r="E67" s="19">
        <v>522</v>
      </c>
      <c r="F67" s="24">
        <f t="shared" si="18"/>
        <v>0</v>
      </c>
      <c r="G67" s="47" t="s">
        <v>91</v>
      </c>
      <c r="H67" s="48"/>
      <c r="I67" s="48"/>
      <c r="J67" s="49"/>
      <c r="K67" s="36"/>
      <c r="L67" s="19">
        <v>192</v>
      </c>
      <c r="M67" s="24">
        <f t="shared" si="19"/>
        <v>0</v>
      </c>
      <c r="N67" s="116" t="s">
        <v>100</v>
      </c>
      <c r="O67" s="117"/>
      <c r="P67" s="117"/>
      <c r="Q67" s="118"/>
      <c r="R67" s="21"/>
      <c r="S67" s="19">
        <v>80</v>
      </c>
      <c r="T67" s="24">
        <f t="shared" si="20"/>
        <v>0</v>
      </c>
      <c r="U67" s="79"/>
      <c r="V67" s="101"/>
      <c r="W67" s="79"/>
      <c r="X67" s="79"/>
      <c r="Y67" s="79"/>
      <c r="Z67" s="79"/>
      <c r="AA67" s="79"/>
      <c r="AB67" s="79"/>
      <c r="AC67" s="79"/>
      <c r="AD67" s="79"/>
    </row>
    <row r="68" spans="1:30" ht="20.100000000000001" customHeight="1" x14ac:dyDescent="0.2">
      <c r="A68" s="116" t="s">
        <v>84</v>
      </c>
      <c r="B68" s="117"/>
      <c r="C68" s="118"/>
      <c r="D68" s="21"/>
      <c r="E68" s="19">
        <v>414</v>
      </c>
      <c r="F68" s="24">
        <f t="shared" si="18"/>
        <v>0</v>
      </c>
      <c r="G68" s="47" t="s">
        <v>92</v>
      </c>
      <c r="H68" s="48"/>
      <c r="I68" s="48"/>
      <c r="J68" s="49"/>
      <c r="K68" s="36"/>
      <c r="L68" s="19">
        <v>176</v>
      </c>
      <c r="M68" s="24">
        <f t="shared" si="19"/>
        <v>0</v>
      </c>
      <c r="N68" s="116" t="s">
        <v>101</v>
      </c>
      <c r="O68" s="117"/>
      <c r="P68" s="117"/>
      <c r="Q68" s="118"/>
      <c r="R68" s="21"/>
      <c r="S68" s="19">
        <v>60</v>
      </c>
      <c r="T68" s="24">
        <f t="shared" si="20"/>
        <v>0</v>
      </c>
      <c r="U68" s="79"/>
      <c r="V68" s="101"/>
      <c r="W68" s="79"/>
      <c r="X68" s="79"/>
      <c r="Y68" s="79"/>
      <c r="Z68" s="79"/>
      <c r="AA68" s="79"/>
      <c r="AB68" s="79"/>
      <c r="AC68" s="79"/>
      <c r="AD68" s="79"/>
    </row>
    <row r="69" spans="1:30" ht="20.100000000000001" customHeight="1" x14ac:dyDescent="0.2">
      <c r="A69" s="116" t="s">
        <v>85</v>
      </c>
      <c r="B69" s="117"/>
      <c r="C69" s="118"/>
      <c r="D69" s="21"/>
      <c r="E69" s="19">
        <v>381</v>
      </c>
      <c r="F69" s="24">
        <f t="shared" si="18"/>
        <v>0</v>
      </c>
      <c r="G69" s="47" t="s">
        <v>93</v>
      </c>
      <c r="H69" s="48"/>
      <c r="I69" s="48"/>
      <c r="J69" s="49"/>
      <c r="K69" s="36"/>
      <c r="L69" s="19">
        <v>160</v>
      </c>
      <c r="M69" s="24">
        <f t="shared" si="19"/>
        <v>0</v>
      </c>
      <c r="N69" s="116" t="s">
        <v>102</v>
      </c>
      <c r="O69" s="117"/>
      <c r="P69" s="117"/>
      <c r="Q69" s="118"/>
      <c r="R69" s="21"/>
      <c r="S69" s="19">
        <v>50</v>
      </c>
      <c r="T69" s="24">
        <f t="shared" si="20"/>
        <v>0</v>
      </c>
      <c r="U69" s="79"/>
      <c r="V69" s="101"/>
      <c r="W69" s="79"/>
      <c r="X69" s="79"/>
      <c r="Y69" s="79"/>
      <c r="Z69" s="79"/>
      <c r="AA69" s="79"/>
      <c r="AB69" s="79"/>
      <c r="AC69" s="79"/>
      <c r="AD69" s="79"/>
    </row>
    <row r="70" spans="1:30" ht="20.100000000000001" customHeight="1" x14ac:dyDescent="0.2">
      <c r="A70" s="116" t="s">
        <v>88</v>
      </c>
      <c r="B70" s="117"/>
      <c r="C70" s="118"/>
      <c r="D70" s="21"/>
      <c r="E70" s="19">
        <v>270</v>
      </c>
      <c r="F70" s="24">
        <f t="shared" si="18"/>
        <v>0</v>
      </c>
      <c r="G70" s="47" t="s">
        <v>94</v>
      </c>
      <c r="H70" s="48"/>
      <c r="I70" s="48"/>
      <c r="J70" s="49"/>
      <c r="K70" s="36"/>
      <c r="L70" s="19">
        <v>148</v>
      </c>
      <c r="M70" s="24">
        <f t="shared" si="19"/>
        <v>0</v>
      </c>
      <c r="N70" s="116" t="s">
        <v>103</v>
      </c>
      <c r="O70" s="117"/>
      <c r="P70" s="117"/>
      <c r="Q70" s="118"/>
      <c r="R70" s="21"/>
      <c r="S70" s="19">
        <v>45</v>
      </c>
      <c r="T70" s="24">
        <f t="shared" si="20"/>
        <v>0</v>
      </c>
      <c r="U70" s="79"/>
      <c r="V70" s="101"/>
      <c r="W70" s="79"/>
      <c r="X70" s="79"/>
      <c r="Y70" s="79"/>
      <c r="Z70" s="79"/>
      <c r="AA70" s="79"/>
      <c r="AB70" s="79"/>
      <c r="AC70" s="79"/>
      <c r="AD70" s="79"/>
    </row>
    <row r="71" spans="1:30" ht="20.100000000000001" customHeight="1" thickBot="1" x14ac:dyDescent="0.25">
      <c r="A71" s="138" t="s">
        <v>87</v>
      </c>
      <c r="B71" s="139"/>
      <c r="C71" s="140"/>
      <c r="D71" s="26"/>
      <c r="E71" s="28">
        <v>291</v>
      </c>
      <c r="F71" s="27">
        <f t="shared" si="18"/>
        <v>0</v>
      </c>
      <c r="G71" s="44" t="s">
        <v>95</v>
      </c>
      <c r="H71" s="45"/>
      <c r="I71" s="45"/>
      <c r="J71" s="46"/>
      <c r="K71" s="37"/>
      <c r="L71" s="28">
        <v>124</v>
      </c>
      <c r="M71" s="27">
        <f t="shared" si="19"/>
        <v>0</v>
      </c>
      <c r="N71" s="138" t="s">
        <v>104</v>
      </c>
      <c r="O71" s="139"/>
      <c r="P71" s="139"/>
      <c r="Q71" s="140"/>
      <c r="R71" s="26"/>
      <c r="S71" s="28">
        <v>40</v>
      </c>
      <c r="T71" s="27">
        <f t="shared" si="20"/>
        <v>0</v>
      </c>
      <c r="U71" s="79"/>
      <c r="V71" s="101"/>
      <c r="W71" s="79"/>
      <c r="X71" s="79"/>
      <c r="Y71" s="79"/>
      <c r="Z71" s="79"/>
      <c r="AA71" s="79"/>
      <c r="AB71" s="79"/>
      <c r="AC71" s="79"/>
      <c r="AD71" s="79"/>
    </row>
    <row r="72" spans="1:30" ht="20.100000000000001" customHeight="1" thickBot="1" x14ac:dyDescent="0.25">
      <c r="A72" s="119" t="s">
        <v>223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52" t="s">
        <v>224</v>
      </c>
      <c r="S72" s="34">
        <f>SUM(I74:I82,T74:T82)</f>
        <v>0</v>
      </c>
      <c r="T72" s="74">
        <f t="shared" ref="T72" si="21">S72/$B$5</f>
        <v>0</v>
      </c>
      <c r="U72" s="79"/>
      <c r="V72" s="101"/>
      <c r="W72" s="79"/>
      <c r="X72" s="79"/>
      <c r="Y72" s="79"/>
      <c r="Z72" s="79"/>
      <c r="AA72" s="79"/>
      <c r="AB72" s="79"/>
      <c r="AC72" s="79"/>
      <c r="AD72" s="79"/>
    </row>
    <row r="73" spans="1:30" ht="20.100000000000001" customHeight="1" thickBot="1" x14ac:dyDescent="0.25">
      <c r="A73" s="121" t="s">
        <v>24</v>
      </c>
      <c r="B73" s="122"/>
      <c r="C73" s="122"/>
      <c r="D73" s="122"/>
      <c r="E73" s="122"/>
      <c r="F73" s="123"/>
      <c r="G73" s="56" t="s">
        <v>20</v>
      </c>
      <c r="H73" s="56" t="s">
        <v>21</v>
      </c>
      <c r="I73" s="57" t="s">
        <v>127</v>
      </c>
      <c r="J73" s="121" t="s">
        <v>24</v>
      </c>
      <c r="K73" s="122"/>
      <c r="L73" s="122"/>
      <c r="M73" s="122"/>
      <c r="N73" s="122"/>
      <c r="O73" s="122"/>
      <c r="P73" s="122"/>
      <c r="Q73" s="123"/>
      <c r="R73" s="56" t="s">
        <v>20</v>
      </c>
      <c r="S73" s="56" t="s">
        <v>21</v>
      </c>
      <c r="T73" s="57" t="s">
        <v>127</v>
      </c>
      <c r="U73" s="79"/>
      <c r="V73" s="101"/>
      <c r="W73" s="79"/>
      <c r="X73" s="79"/>
      <c r="Y73" s="79"/>
      <c r="Z73" s="79"/>
      <c r="AA73" s="79"/>
      <c r="AB73" s="79"/>
      <c r="AC73" s="79"/>
      <c r="AD73" s="79"/>
    </row>
    <row r="74" spans="1:30" ht="20.100000000000001" customHeight="1" x14ac:dyDescent="0.2">
      <c r="A74" s="132" t="s">
        <v>105</v>
      </c>
      <c r="B74" s="133" t="s">
        <v>105</v>
      </c>
      <c r="C74" s="133" t="s">
        <v>105</v>
      </c>
      <c r="D74" s="133" t="s">
        <v>105</v>
      </c>
      <c r="E74" s="133" t="s">
        <v>105</v>
      </c>
      <c r="F74" s="134" t="s">
        <v>105</v>
      </c>
      <c r="G74" s="22"/>
      <c r="H74" s="20">
        <v>200</v>
      </c>
      <c r="I74" s="23">
        <f t="shared" ref="I74:I82" si="22">G74*H74</f>
        <v>0</v>
      </c>
      <c r="J74" s="132" t="s">
        <v>109</v>
      </c>
      <c r="K74" s="133" t="s">
        <v>109</v>
      </c>
      <c r="L74" s="133" t="s">
        <v>109</v>
      </c>
      <c r="M74" s="133" t="s">
        <v>109</v>
      </c>
      <c r="N74" s="133" t="s">
        <v>109</v>
      </c>
      <c r="O74" s="133" t="s">
        <v>109</v>
      </c>
      <c r="P74" s="133" t="s">
        <v>109</v>
      </c>
      <c r="Q74" s="134" t="s">
        <v>109</v>
      </c>
      <c r="R74" s="22"/>
      <c r="S74" s="20">
        <v>400</v>
      </c>
      <c r="T74" s="23">
        <f t="shared" ref="T74:T79" si="23">R74*S74</f>
        <v>0</v>
      </c>
      <c r="U74" s="79"/>
      <c r="V74" s="101"/>
      <c r="W74" s="79"/>
      <c r="X74" s="79"/>
      <c r="Y74" s="79"/>
      <c r="Z74" s="79"/>
      <c r="AA74" s="79"/>
      <c r="AB74" s="79"/>
      <c r="AC74" s="79"/>
      <c r="AD74" s="79"/>
    </row>
    <row r="75" spans="1:30" ht="20.100000000000001" customHeight="1" x14ac:dyDescent="0.2">
      <c r="A75" s="116" t="s">
        <v>106</v>
      </c>
      <c r="B75" s="117" t="s">
        <v>106</v>
      </c>
      <c r="C75" s="117" t="s">
        <v>106</v>
      </c>
      <c r="D75" s="117" t="s">
        <v>106</v>
      </c>
      <c r="E75" s="117" t="s">
        <v>106</v>
      </c>
      <c r="F75" s="118" t="s">
        <v>106</v>
      </c>
      <c r="G75" s="21"/>
      <c r="H75" s="19">
        <v>100</v>
      </c>
      <c r="I75" s="24">
        <f t="shared" si="22"/>
        <v>0</v>
      </c>
      <c r="J75" s="116" t="s">
        <v>110</v>
      </c>
      <c r="K75" s="117" t="s">
        <v>110</v>
      </c>
      <c r="L75" s="117" t="s">
        <v>110</v>
      </c>
      <c r="M75" s="117" t="s">
        <v>110</v>
      </c>
      <c r="N75" s="117" t="s">
        <v>110</v>
      </c>
      <c r="O75" s="117" t="s">
        <v>110</v>
      </c>
      <c r="P75" s="117" t="s">
        <v>110</v>
      </c>
      <c r="Q75" s="118" t="s">
        <v>110</v>
      </c>
      <c r="R75" s="21"/>
      <c r="S75" s="19">
        <v>200</v>
      </c>
      <c r="T75" s="24">
        <f t="shared" si="23"/>
        <v>0</v>
      </c>
      <c r="U75" s="79"/>
      <c r="V75" s="101"/>
      <c r="W75" s="79"/>
      <c r="X75" s="79"/>
      <c r="Y75" s="79"/>
      <c r="Z75" s="79"/>
      <c r="AA75" s="79"/>
      <c r="AB75" s="79"/>
      <c r="AC75" s="79"/>
      <c r="AD75" s="79"/>
    </row>
    <row r="76" spans="1:30" ht="20.100000000000001" customHeight="1" x14ac:dyDescent="0.2">
      <c r="A76" s="116" t="s">
        <v>107</v>
      </c>
      <c r="B76" s="117" t="s">
        <v>107</v>
      </c>
      <c r="C76" s="117" t="s">
        <v>107</v>
      </c>
      <c r="D76" s="117" t="s">
        <v>107</v>
      </c>
      <c r="E76" s="117" t="s">
        <v>107</v>
      </c>
      <c r="F76" s="118" t="s">
        <v>107</v>
      </c>
      <c r="G76" s="21"/>
      <c r="H76" s="19">
        <v>200</v>
      </c>
      <c r="I76" s="24">
        <f t="shared" si="22"/>
        <v>0</v>
      </c>
      <c r="J76" s="116" t="s">
        <v>111</v>
      </c>
      <c r="K76" s="117" t="s">
        <v>111</v>
      </c>
      <c r="L76" s="117" t="s">
        <v>111</v>
      </c>
      <c r="M76" s="117" t="s">
        <v>111</v>
      </c>
      <c r="N76" s="117" t="s">
        <v>111</v>
      </c>
      <c r="O76" s="117" t="s">
        <v>111</v>
      </c>
      <c r="P76" s="117" t="s">
        <v>111</v>
      </c>
      <c r="Q76" s="118" t="s">
        <v>111</v>
      </c>
      <c r="R76" s="21"/>
      <c r="S76" s="19">
        <v>400</v>
      </c>
      <c r="T76" s="24">
        <f t="shared" si="23"/>
        <v>0</v>
      </c>
      <c r="U76" s="79"/>
      <c r="V76" s="101"/>
      <c r="W76" s="79"/>
      <c r="X76" s="79"/>
      <c r="Y76" s="79"/>
      <c r="Z76" s="79"/>
      <c r="AA76" s="79"/>
      <c r="AB76" s="79"/>
      <c r="AC76" s="79"/>
      <c r="AD76" s="79"/>
    </row>
    <row r="77" spans="1:30" ht="20.100000000000001" customHeight="1" x14ac:dyDescent="0.2">
      <c r="A77" s="116" t="s">
        <v>108</v>
      </c>
      <c r="B77" s="117" t="s">
        <v>108</v>
      </c>
      <c r="C77" s="117" t="s">
        <v>108</v>
      </c>
      <c r="D77" s="117" t="s">
        <v>108</v>
      </c>
      <c r="E77" s="117" t="s">
        <v>108</v>
      </c>
      <c r="F77" s="118" t="s">
        <v>108</v>
      </c>
      <c r="G77" s="21"/>
      <c r="H77" s="19">
        <v>100</v>
      </c>
      <c r="I77" s="24">
        <f t="shared" si="22"/>
        <v>0</v>
      </c>
      <c r="J77" s="116" t="s">
        <v>112</v>
      </c>
      <c r="K77" s="117" t="s">
        <v>112</v>
      </c>
      <c r="L77" s="117" t="s">
        <v>112</v>
      </c>
      <c r="M77" s="117" t="s">
        <v>112</v>
      </c>
      <c r="N77" s="117" t="s">
        <v>112</v>
      </c>
      <c r="O77" s="117" t="s">
        <v>112</v>
      </c>
      <c r="P77" s="117" t="s">
        <v>112</v>
      </c>
      <c r="Q77" s="118" t="s">
        <v>112</v>
      </c>
      <c r="R77" s="21"/>
      <c r="S77" s="19">
        <v>200</v>
      </c>
      <c r="T77" s="24">
        <f t="shared" si="23"/>
        <v>0</v>
      </c>
      <c r="U77" s="79"/>
      <c r="V77" s="101"/>
      <c r="W77" s="79"/>
      <c r="X77" s="79"/>
      <c r="Y77" s="79"/>
      <c r="Z77" s="79"/>
      <c r="AA77" s="79"/>
      <c r="AB77" s="79"/>
      <c r="AC77" s="79"/>
      <c r="AD77" s="79"/>
    </row>
    <row r="78" spans="1:30" ht="20.100000000000001" customHeight="1" x14ac:dyDescent="0.2">
      <c r="A78" s="116" t="s">
        <v>116</v>
      </c>
      <c r="B78" s="117" t="s">
        <v>116</v>
      </c>
      <c r="C78" s="117" t="s">
        <v>116</v>
      </c>
      <c r="D78" s="117" t="s">
        <v>116</v>
      </c>
      <c r="E78" s="117" t="s">
        <v>116</v>
      </c>
      <c r="F78" s="118" t="s">
        <v>116</v>
      </c>
      <c r="G78" s="21"/>
      <c r="H78" s="19">
        <v>50</v>
      </c>
      <c r="I78" s="24">
        <f t="shared" si="22"/>
        <v>0</v>
      </c>
      <c r="J78" s="116" t="s">
        <v>113</v>
      </c>
      <c r="K78" s="117" t="s">
        <v>113</v>
      </c>
      <c r="L78" s="117" t="s">
        <v>113</v>
      </c>
      <c r="M78" s="117" t="s">
        <v>113</v>
      </c>
      <c r="N78" s="117" t="s">
        <v>113</v>
      </c>
      <c r="O78" s="117" t="s">
        <v>113</v>
      </c>
      <c r="P78" s="117" t="s">
        <v>113</v>
      </c>
      <c r="Q78" s="118" t="s">
        <v>113</v>
      </c>
      <c r="R78" s="21"/>
      <c r="S78" s="19">
        <v>100</v>
      </c>
      <c r="T78" s="24">
        <f t="shared" si="23"/>
        <v>0</v>
      </c>
      <c r="U78" s="79"/>
      <c r="V78" s="101"/>
      <c r="W78" s="79"/>
      <c r="X78" s="79"/>
      <c r="Y78" s="79"/>
      <c r="Z78" s="79"/>
      <c r="AA78" s="79"/>
      <c r="AB78" s="79"/>
      <c r="AC78" s="79"/>
      <c r="AD78" s="79"/>
    </row>
    <row r="79" spans="1:30" ht="20.100000000000001" customHeight="1" x14ac:dyDescent="0.2">
      <c r="A79" s="116" t="s">
        <v>117</v>
      </c>
      <c r="B79" s="117" t="s">
        <v>117</v>
      </c>
      <c r="C79" s="117" t="s">
        <v>117</v>
      </c>
      <c r="D79" s="117" t="s">
        <v>117</v>
      </c>
      <c r="E79" s="117" t="s">
        <v>117</v>
      </c>
      <c r="F79" s="118" t="s">
        <v>117</v>
      </c>
      <c r="G79" s="21"/>
      <c r="H79" s="19">
        <v>100</v>
      </c>
      <c r="I79" s="24">
        <f t="shared" si="22"/>
        <v>0</v>
      </c>
      <c r="J79" s="116" t="s">
        <v>114</v>
      </c>
      <c r="K79" s="117" t="s">
        <v>114</v>
      </c>
      <c r="L79" s="117" t="s">
        <v>114</v>
      </c>
      <c r="M79" s="117" t="s">
        <v>114</v>
      </c>
      <c r="N79" s="117" t="s">
        <v>114</v>
      </c>
      <c r="O79" s="117" t="s">
        <v>114</v>
      </c>
      <c r="P79" s="117" t="s">
        <v>114</v>
      </c>
      <c r="Q79" s="118" t="s">
        <v>114</v>
      </c>
      <c r="R79" s="21"/>
      <c r="S79" s="19">
        <v>300</v>
      </c>
      <c r="T79" s="24">
        <f t="shared" si="23"/>
        <v>0</v>
      </c>
      <c r="U79" s="79"/>
      <c r="V79" s="101"/>
      <c r="W79" s="79"/>
      <c r="X79" s="79"/>
      <c r="Y79" s="79"/>
      <c r="Z79" s="79"/>
      <c r="AA79" s="79"/>
      <c r="AB79" s="79"/>
      <c r="AC79" s="79"/>
      <c r="AD79" s="79"/>
    </row>
    <row r="80" spans="1:30" ht="20.100000000000001" customHeight="1" x14ac:dyDescent="0.2">
      <c r="A80" s="116" t="s">
        <v>118</v>
      </c>
      <c r="B80" s="117" t="s">
        <v>118</v>
      </c>
      <c r="C80" s="117" t="s">
        <v>118</v>
      </c>
      <c r="D80" s="117" t="s">
        <v>118</v>
      </c>
      <c r="E80" s="117" t="s">
        <v>118</v>
      </c>
      <c r="F80" s="118" t="s">
        <v>118</v>
      </c>
      <c r="G80" s="21"/>
      <c r="H80" s="19">
        <v>200</v>
      </c>
      <c r="I80" s="24">
        <f t="shared" si="22"/>
        <v>0</v>
      </c>
      <c r="J80" s="135" t="s">
        <v>115</v>
      </c>
      <c r="K80" s="136" t="s">
        <v>115</v>
      </c>
      <c r="L80" s="136" t="s">
        <v>115</v>
      </c>
      <c r="M80" s="136" t="s">
        <v>115</v>
      </c>
      <c r="N80" s="136" t="s">
        <v>115</v>
      </c>
      <c r="O80" s="136" t="s">
        <v>115</v>
      </c>
      <c r="P80" s="136" t="s">
        <v>115</v>
      </c>
      <c r="Q80" s="137" t="s">
        <v>115</v>
      </c>
      <c r="R80" s="21"/>
      <c r="S80" s="19">
        <v>600</v>
      </c>
      <c r="T80" s="24">
        <f>R80*S80</f>
        <v>0</v>
      </c>
      <c r="U80" s="79"/>
      <c r="V80" s="101"/>
      <c r="W80" s="79"/>
      <c r="X80" s="79"/>
      <c r="Y80" s="79"/>
      <c r="Z80" s="79"/>
      <c r="AA80" s="79"/>
      <c r="AB80" s="79"/>
      <c r="AC80" s="79"/>
      <c r="AD80" s="79"/>
    </row>
    <row r="81" spans="1:30" ht="20.100000000000001" customHeight="1" x14ac:dyDescent="0.2">
      <c r="A81" s="116" t="s">
        <v>119</v>
      </c>
      <c r="B81" s="117" t="s">
        <v>119</v>
      </c>
      <c r="C81" s="117" t="s">
        <v>119</v>
      </c>
      <c r="D81" s="117" t="s">
        <v>119</v>
      </c>
      <c r="E81" s="117" t="s">
        <v>119</v>
      </c>
      <c r="F81" s="118" t="s">
        <v>119</v>
      </c>
      <c r="G81" s="21"/>
      <c r="H81" s="19">
        <v>400</v>
      </c>
      <c r="I81" s="24">
        <f t="shared" si="22"/>
        <v>0</v>
      </c>
      <c r="J81" s="135" t="s">
        <v>120</v>
      </c>
      <c r="K81" s="136" t="s">
        <v>120</v>
      </c>
      <c r="L81" s="136" t="s">
        <v>120</v>
      </c>
      <c r="M81" s="136" t="s">
        <v>120</v>
      </c>
      <c r="N81" s="136" t="s">
        <v>120</v>
      </c>
      <c r="O81" s="136" t="s">
        <v>120</v>
      </c>
      <c r="P81" s="136" t="s">
        <v>120</v>
      </c>
      <c r="Q81" s="137" t="s">
        <v>120</v>
      </c>
      <c r="R81" s="21"/>
      <c r="S81" s="19">
        <v>1000</v>
      </c>
      <c r="T81" s="24">
        <f t="shared" ref="T81:T82" si="24">R81*S81</f>
        <v>0</v>
      </c>
      <c r="U81" s="79"/>
      <c r="V81" s="101"/>
      <c r="W81" s="79"/>
      <c r="X81" s="79"/>
      <c r="Y81" s="79"/>
      <c r="Z81" s="79"/>
      <c r="AA81" s="79"/>
      <c r="AB81" s="79"/>
      <c r="AC81" s="79"/>
      <c r="AD81" s="79"/>
    </row>
    <row r="82" spans="1:30" ht="20.100000000000001" customHeight="1" thickBot="1" x14ac:dyDescent="0.25">
      <c r="A82" s="127" t="s">
        <v>150</v>
      </c>
      <c r="B82" s="128"/>
      <c r="C82" s="128"/>
      <c r="D82" s="128"/>
      <c r="E82" s="128"/>
      <c r="F82" s="128"/>
      <c r="G82" s="26"/>
      <c r="H82" s="28">
        <v>5</v>
      </c>
      <c r="I82" s="27">
        <f t="shared" si="22"/>
        <v>0</v>
      </c>
      <c r="J82" s="129" t="s">
        <v>121</v>
      </c>
      <c r="K82" s="130" t="s">
        <v>121</v>
      </c>
      <c r="L82" s="130" t="s">
        <v>121</v>
      </c>
      <c r="M82" s="130" t="s">
        <v>121</v>
      </c>
      <c r="N82" s="130" t="s">
        <v>121</v>
      </c>
      <c r="O82" s="130" t="s">
        <v>121</v>
      </c>
      <c r="P82" s="130" t="s">
        <v>121</v>
      </c>
      <c r="Q82" s="131" t="s">
        <v>121</v>
      </c>
      <c r="R82" s="26"/>
      <c r="S82" s="28">
        <v>2000</v>
      </c>
      <c r="T82" s="27">
        <f t="shared" si="24"/>
        <v>0</v>
      </c>
      <c r="U82" s="79"/>
      <c r="V82" s="101"/>
      <c r="W82" s="79"/>
      <c r="X82" s="79"/>
      <c r="Y82" s="79"/>
      <c r="Z82" s="79"/>
      <c r="AA82" s="79"/>
      <c r="AB82" s="79"/>
      <c r="AC82" s="79"/>
      <c r="AD82" s="79"/>
    </row>
    <row r="83" spans="1:30" ht="20.100000000000001" customHeight="1" thickBot="1" x14ac:dyDescent="0.25">
      <c r="A83" s="119" t="s">
        <v>225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52" t="s">
        <v>226</v>
      </c>
      <c r="S83" s="75">
        <f>T85+T86</f>
        <v>0</v>
      </c>
      <c r="T83" s="74">
        <f t="shared" ref="T83" si="25">S83/$B$5</f>
        <v>0</v>
      </c>
      <c r="U83" s="79"/>
      <c r="V83" s="101"/>
      <c r="W83" s="79"/>
      <c r="X83" s="79"/>
      <c r="Y83" s="79"/>
      <c r="Z83" s="79"/>
      <c r="AA83" s="79"/>
      <c r="AB83" s="79"/>
      <c r="AC83" s="79"/>
      <c r="AD83" s="79"/>
    </row>
    <row r="84" spans="1:30" ht="20.100000000000001" customHeight="1" thickBot="1" x14ac:dyDescent="0.25">
      <c r="A84" s="121" t="s">
        <v>24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3"/>
      <c r="R84" s="56" t="s">
        <v>20</v>
      </c>
      <c r="S84" s="56" t="s">
        <v>21</v>
      </c>
      <c r="T84" s="57" t="s">
        <v>127</v>
      </c>
      <c r="U84" s="79"/>
      <c r="V84" s="101"/>
      <c r="W84" s="79"/>
      <c r="X84" s="79"/>
      <c r="Y84" s="79"/>
      <c r="Z84" s="79"/>
      <c r="AA84" s="79"/>
      <c r="AB84" s="79"/>
      <c r="AC84" s="79"/>
      <c r="AD84" s="79"/>
    </row>
    <row r="85" spans="1:30" ht="20.100000000000001" customHeight="1" x14ac:dyDescent="0.2">
      <c r="A85" s="147" t="s">
        <v>281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9"/>
      <c r="R85" s="109"/>
      <c r="S85" s="19">
        <v>200</v>
      </c>
      <c r="T85" s="110">
        <f t="shared" ref="T85" si="26">R85*S85</f>
        <v>0</v>
      </c>
      <c r="U85" s="79"/>
      <c r="V85" s="101"/>
      <c r="W85" s="79"/>
      <c r="X85" s="79"/>
      <c r="Y85" s="79"/>
      <c r="Z85" s="79"/>
      <c r="AA85" s="79"/>
      <c r="AB85" s="79"/>
      <c r="AC85" s="79"/>
      <c r="AD85" s="79"/>
    </row>
    <row r="86" spans="1:30" ht="20.100000000000001" customHeight="1" thickBot="1" x14ac:dyDescent="0.25">
      <c r="A86" s="171" t="s">
        <v>278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3"/>
      <c r="R86" s="106"/>
      <c r="S86" s="107"/>
      <c r="T86" s="108">
        <f t="shared" ref="T86" si="27">R86*S86</f>
        <v>0</v>
      </c>
      <c r="U86" s="79"/>
      <c r="V86" s="101"/>
      <c r="W86" s="79"/>
      <c r="X86" s="79"/>
      <c r="Y86" s="79"/>
      <c r="Z86" s="79"/>
      <c r="AA86" s="79"/>
      <c r="AB86" s="79"/>
      <c r="AC86" s="79"/>
      <c r="AD86" s="79"/>
    </row>
    <row r="87" spans="1:30" ht="20.100000000000001" customHeight="1" thickBot="1" x14ac:dyDescent="0.25">
      <c r="A87" s="174" t="s">
        <v>227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53" t="s">
        <v>228</v>
      </c>
      <c r="S87" s="31">
        <f>(SUM(I89:I104,T89:T103))+T107</f>
        <v>0</v>
      </c>
      <c r="T87" s="74">
        <f t="shared" ref="T87" si="28">S87/$B$5</f>
        <v>0</v>
      </c>
      <c r="U87" s="79"/>
      <c r="V87" s="101"/>
      <c r="W87" s="79"/>
      <c r="X87" s="79"/>
      <c r="Y87" s="79"/>
      <c r="Z87" s="79"/>
      <c r="AA87" s="79"/>
      <c r="AB87" s="79"/>
      <c r="AC87" s="79"/>
      <c r="AD87" s="79"/>
    </row>
    <row r="88" spans="1:30" ht="20.100000000000001" customHeight="1" thickBot="1" x14ac:dyDescent="0.25">
      <c r="A88" s="121" t="s">
        <v>24</v>
      </c>
      <c r="B88" s="122"/>
      <c r="C88" s="122"/>
      <c r="D88" s="122"/>
      <c r="E88" s="122"/>
      <c r="F88" s="123"/>
      <c r="G88" s="56" t="s">
        <v>20</v>
      </c>
      <c r="H88" s="56" t="s">
        <v>21</v>
      </c>
      <c r="I88" s="57" t="s">
        <v>127</v>
      </c>
      <c r="J88" s="121" t="s">
        <v>24</v>
      </c>
      <c r="K88" s="122"/>
      <c r="L88" s="122"/>
      <c r="M88" s="122"/>
      <c r="N88" s="122"/>
      <c r="O88" s="122"/>
      <c r="P88" s="122"/>
      <c r="Q88" s="123"/>
      <c r="R88" s="56" t="s">
        <v>20</v>
      </c>
      <c r="S88" s="56" t="s">
        <v>21</v>
      </c>
      <c r="T88" s="57" t="s">
        <v>127</v>
      </c>
      <c r="U88" s="87"/>
      <c r="V88" s="101"/>
      <c r="W88" s="79"/>
      <c r="X88" s="79"/>
      <c r="Y88" s="79"/>
      <c r="Z88" s="79"/>
      <c r="AA88" s="79"/>
      <c r="AB88" s="79"/>
      <c r="AC88" s="79"/>
      <c r="AD88" s="79"/>
    </row>
    <row r="89" spans="1:30" ht="20.100000000000001" customHeight="1" x14ac:dyDescent="0.2">
      <c r="A89" s="132" t="s">
        <v>36</v>
      </c>
      <c r="B89" s="133" t="s">
        <v>36</v>
      </c>
      <c r="C89" s="133" t="s">
        <v>36</v>
      </c>
      <c r="D89" s="133" t="s">
        <v>36</v>
      </c>
      <c r="E89" s="133" t="s">
        <v>36</v>
      </c>
      <c r="F89" s="134" t="s">
        <v>36</v>
      </c>
      <c r="G89" s="22"/>
      <c r="H89" s="20">
        <v>500</v>
      </c>
      <c r="I89" s="23">
        <f t="shared" ref="I89:I104" si="29">G89*H89</f>
        <v>0</v>
      </c>
      <c r="J89" s="132" t="s">
        <v>49</v>
      </c>
      <c r="K89" s="133" t="s">
        <v>49</v>
      </c>
      <c r="L89" s="133" t="s">
        <v>49</v>
      </c>
      <c r="M89" s="133" t="s">
        <v>49</v>
      </c>
      <c r="N89" s="133" t="s">
        <v>49</v>
      </c>
      <c r="O89" s="133" t="s">
        <v>49</v>
      </c>
      <c r="P89" s="133" t="s">
        <v>49</v>
      </c>
      <c r="Q89" s="134" t="s">
        <v>49</v>
      </c>
      <c r="R89" s="22"/>
      <c r="S89" s="20">
        <v>70</v>
      </c>
      <c r="T89" s="23">
        <f t="shared" ref="T89:T94" si="30">R89*S89</f>
        <v>0</v>
      </c>
      <c r="U89" s="79"/>
      <c r="V89" s="101"/>
      <c r="W89" s="79"/>
      <c r="X89" s="79"/>
      <c r="Y89" s="79"/>
      <c r="Z89" s="79"/>
      <c r="AA89" s="79"/>
      <c r="AB89" s="79"/>
      <c r="AC89" s="79"/>
      <c r="AD89" s="79"/>
    </row>
    <row r="90" spans="1:30" ht="20.100000000000001" customHeight="1" x14ac:dyDescent="0.2">
      <c r="A90" s="116" t="s">
        <v>60</v>
      </c>
      <c r="B90" s="117" t="s">
        <v>60</v>
      </c>
      <c r="C90" s="117" t="s">
        <v>60</v>
      </c>
      <c r="D90" s="117" t="s">
        <v>60</v>
      </c>
      <c r="E90" s="117" t="s">
        <v>60</v>
      </c>
      <c r="F90" s="118" t="s">
        <v>60</v>
      </c>
      <c r="G90" s="21"/>
      <c r="H90" s="19">
        <v>800</v>
      </c>
      <c r="I90" s="24">
        <f t="shared" si="29"/>
        <v>0</v>
      </c>
      <c r="J90" s="116" t="s">
        <v>50</v>
      </c>
      <c r="K90" s="117" t="s">
        <v>50</v>
      </c>
      <c r="L90" s="117" t="s">
        <v>50</v>
      </c>
      <c r="M90" s="117" t="s">
        <v>50</v>
      </c>
      <c r="N90" s="117" t="s">
        <v>50</v>
      </c>
      <c r="O90" s="117" t="s">
        <v>50</v>
      </c>
      <c r="P90" s="117" t="s">
        <v>50</v>
      </c>
      <c r="Q90" s="118" t="s">
        <v>50</v>
      </c>
      <c r="R90" s="21"/>
      <c r="S90" s="19">
        <v>40</v>
      </c>
      <c r="T90" s="24">
        <f t="shared" si="30"/>
        <v>0</v>
      </c>
      <c r="U90" s="79"/>
      <c r="V90" s="101"/>
      <c r="W90" s="79"/>
      <c r="X90" s="79"/>
      <c r="Y90" s="79"/>
      <c r="Z90" s="79"/>
      <c r="AA90" s="79"/>
      <c r="AB90" s="79"/>
      <c r="AC90" s="79"/>
      <c r="AD90" s="79"/>
    </row>
    <row r="91" spans="1:30" ht="20.100000000000001" customHeight="1" x14ac:dyDescent="0.2">
      <c r="A91" s="116" t="s">
        <v>35</v>
      </c>
      <c r="B91" s="117" t="s">
        <v>35</v>
      </c>
      <c r="C91" s="117" t="s">
        <v>35</v>
      </c>
      <c r="D91" s="117" t="s">
        <v>35</v>
      </c>
      <c r="E91" s="117" t="s">
        <v>35</v>
      </c>
      <c r="F91" s="118" t="s">
        <v>35</v>
      </c>
      <c r="G91" s="21"/>
      <c r="H91" s="19">
        <v>400</v>
      </c>
      <c r="I91" s="24">
        <f t="shared" si="29"/>
        <v>0</v>
      </c>
      <c r="J91" s="116" t="s">
        <v>51</v>
      </c>
      <c r="K91" s="117" t="s">
        <v>51</v>
      </c>
      <c r="L91" s="117" t="s">
        <v>51</v>
      </c>
      <c r="M91" s="117" t="s">
        <v>51</v>
      </c>
      <c r="N91" s="117" t="s">
        <v>51</v>
      </c>
      <c r="O91" s="117" t="s">
        <v>51</v>
      </c>
      <c r="P91" s="117" t="s">
        <v>51</v>
      </c>
      <c r="Q91" s="118" t="s">
        <v>51</v>
      </c>
      <c r="R91" s="21"/>
      <c r="S91" s="19">
        <v>30</v>
      </c>
      <c r="T91" s="24">
        <f t="shared" si="30"/>
        <v>0</v>
      </c>
      <c r="U91" s="79"/>
      <c r="V91" s="101"/>
      <c r="W91" s="79"/>
      <c r="X91" s="79"/>
      <c r="Y91" s="79"/>
      <c r="Z91" s="79"/>
      <c r="AA91" s="79"/>
      <c r="AB91" s="79"/>
      <c r="AC91" s="79"/>
      <c r="AD91" s="79"/>
    </row>
    <row r="92" spans="1:30" ht="20.100000000000001" customHeight="1" x14ac:dyDescent="0.2">
      <c r="A92" s="116" t="s">
        <v>142</v>
      </c>
      <c r="B92" s="117" t="s">
        <v>37</v>
      </c>
      <c r="C92" s="117" t="s">
        <v>37</v>
      </c>
      <c r="D92" s="117" t="s">
        <v>37</v>
      </c>
      <c r="E92" s="117" t="s">
        <v>37</v>
      </c>
      <c r="F92" s="118" t="s">
        <v>37</v>
      </c>
      <c r="G92" s="21"/>
      <c r="H92" s="19">
        <v>110</v>
      </c>
      <c r="I92" s="24">
        <f t="shared" si="29"/>
        <v>0</v>
      </c>
      <c r="J92" s="116" t="s">
        <v>52</v>
      </c>
      <c r="K92" s="117" t="s">
        <v>52</v>
      </c>
      <c r="L92" s="117" t="s">
        <v>52</v>
      </c>
      <c r="M92" s="117" t="s">
        <v>52</v>
      </c>
      <c r="N92" s="117" t="s">
        <v>52</v>
      </c>
      <c r="O92" s="117" t="s">
        <v>52</v>
      </c>
      <c r="P92" s="117" t="s">
        <v>52</v>
      </c>
      <c r="Q92" s="118" t="s">
        <v>52</v>
      </c>
      <c r="R92" s="21"/>
      <c r="S92" s="19">
        <v>10</v>
      </c>
      <c r="T92" s="24">
        <f t="shared" si="30"/>
        <v>0</v>
      </c>
      <c r="U92" s="79"/>
      <c r="V92" s="101"/>
      <c r="W92" s="79"/>
      <c r="X92" s="79"/>
      <c r="Y92" s="79"/>
      <c r="Z92" s="79"/>
      <c r="AA92" s="79"/>
      <c r="AB92" s="79"/>
      <c r="AC92" s="79"/>
      <c r="AD92" s="79"/>
    </row>
    <row r="93" spans="1:30" ht="20.100000000000001" customHeight="1" x14ac:dyDescent="0.2">
      <c r="A93" s="116" t="s">
        <v>143</v>
      </c>
      <c r="B93" s="117" t="s">
        <v>61</v>
      </c>
      <c r="C93" s="117" t="s">
        <v>61</v>
      </c>
      <c r="D93" s="117" t="s">
        <v>61</v>
      </c>
      <c r="E93" s="117" t="s">
        <v>61</v>
      </c>
      <c r="F93" s="118" t="s">
        <v>61</v>
      </c>
      <c r="G93" s="21"/>
      <c r="H93" s="19">
        <v>165</v>
      </c>
      <c r="I93" s="24">
        <f t="shared" si="29"/>
        <v>0</v>
      </c>
      <c r="J93" s="116" t="s">
        <v>53</v>
      </c>
      <c r="K93" s="117" t="s">
        <v>53</v>
      </c>
      <c r="L93" s="117" t="s">
        <v>53</v>
      </c>
      <c r="M93" s="117" t="s">
        <v>53</v>
      </c>
      <c r="N93" s="117" t="s">
        <v>53</v>
      </c>
      <c r="O93" s="117" t="s">
        <v>53</v>
      </c>
      <c r="P93" s="117" t="s">
        <v>53</v>
      </c>
      <c r="Q93" s="118" t="s">
        <v>53</v>
      </c>
      <c r="R93" s="21"/>
      <c r="S93" s="19">
        <v>10</v>
      </c>
      <c r="T93" s="24">
        <f t="shared" si="30"/>
        <v>0</v>
      </c>
      <c r="U93" s="79"/>
      <c r="V93" s="101"/>
      <c r="W93" s="79"/>
      <c r="X93" s="79"/>
      <c r="Y93" s="79"/>
      <c r="Z93" s="79"/>
      <c r="AA93" s="79"/>
      <c r="AB93" s="79"/>
      <c r="AC93" s="79"/>
      <c r="AD93" s="79"/>
    </row>
    <row r="94" spans="1:30" ht="20.100000000000001" customHeight="1" x14ac:dyDescent="0.2">
      <c r="A94" s="116" t="s">
        <v>144</v>
      </c>
      <c r="B94" s="117" t="s">
        <v>38</v>
      </c>
      <c r="C94" s="117" t="s">
        <v>38</v>
      </c>
      <c r="D94" s="117" t="s">
        <v>38</v>
      </c>
      <c r="E94" s="117" t="s">
        <v>38</v>
      </c>
      <c r="F94" s="118" t="s">
        <v>38</v>
      </c>
      <c r="G94" s="21"/>
      <c r="H94" s="19">
        <v>220</v>
      </c>
      <c r="I94" s="24">
        <f t="shared" si="29"/>
        <v>0</v>
      </c>
      <c r="J94" s="116" t="s">
        <v>54</v>
      </c>
      <c r="K94" s="117" t="s">
        <v>54</v>
      </c>
      <c r="L94" s="117" t="s">
        <v>54</v>
      </c>
      <c r="M94" s="117" t="s">
        <v>54</v>
      </c>
      <c r="N94" s="117" t="s">
        <v>54</v>
      </c>
      <c r="O94" s="117" t="s">
        <v>54</v>
      </c>
      <c r="P94" s="117" t="s">
        <v>54</v>
      </c>
      <c r="Q94" s="118" t="s">
        <v>54</v>
      </c>
      <c r="R94" s="21"/>
      <c r="S94" s="19">
        <v>30</v>
      </c>
      <c r="T94" s="24">
        <f t="shared" si="30"/>
        <v>0</v>
      </c>
      <c r="U94" s="79"/>
      <c r="V94" s="101"/>
      <c r="W94" s="79"/>
      <c r="X94" s="79"/>
      <c r="Y94" s="79"/>
      <c r="Z94" s="79"/>
      <c r="AA94" s="79"/>
      <c r="AB94" s="79"/>
      <c r="AC94" s="79"/>
      <c r="AD94" s="79"/>
    </row>
    <row r="95" spans="1:30" ht="20.100000000000001" customHeight="1" x14ac:dyDescent="0.2">
      <c r="A95" s="116" t="s">
        <v>145</v>
      </c>
      <c r="B95" s="117" t="s">
        <v>39</v>
      </c>
      <c r="C95" s="117" t="s">
        <v>39</v>
      </c>
      <c r="D95" s="117" t="s">
        <v>39</v>
      </c>
      <c r="E95" s="117" t="s">
        <v>39</v>
      </c>
      <c r="F95" s="118" t="s">
        <v>39</v>
      </c>
      <c r="G95" s="21"/>
      <c r="H95" s="19">
        <v>30</v>
      </c>
      <c r="I95" s="24">
        <f t="shared" si="29"/>
        <v>0</v>
      </c>
      <c r="J95" s="135" t="s">
        <v>55</v>
      </c>
      <c r="K95" s="136" t="s">
        <v>55</v>
      </c>
      <c r="L95" s="136" t="s">
        <v>55</v>
      </c>
      <c r="M95" s="136" t="s">
        <v>55</v>
      </c>
      <c r="N95" s="136" t="s">
        <v>55</v>
      </c>
      <c r="O95" s="136" t="s">
        <v>55</v>
      </c>
      <c r="P95" s="136" t="s">
        <v>55</v>
      </c>
      <c r="Q95" s="137" t="s">
        <v>55</v>
      </c>
      <c r="R95" s="21"/>
      <c r="S95" s="19">
        <v>30</v>
      </c>
      <c r="T95" s="24">
        <f>R95*S95</f>
        <v>0</v>
      </c>
      <c r="U95" s="79"/>
      <c r="V95" s="101"/>
      <c r="W95" s="79"/>
      <c r="X95" s="79"/>
      <c r="Y95" s="79"/>
      <c r="Z95" s="79"/>
      <c r="AA95" s="79"/>
      <c r="AB95" s="79"/>
      <c r="AC95" s="79"/>
      <c r="AD95" s="79"/>
    </row>
    <row r="96" spans="1:30" ht="20.100000000000001" customHeight="1" x14ac:dyDescent="0.2">
      <c r="A96" s="116" t="s">
        <v>146</v>
      </c>
      <c r="B96" s="117" t="s">
        <v>40</v>
      </c>
      <c r="C96" s="117" t="s">
        <v>40</v>
      </c>
      <c r="D96" s="117" t="s">
        <v>40</v>
      </c>
      <c r="E96" s="117" t="s">
        <v>40</v>
      </c>
      <c r="F96" s="118" t="s">
        <v>40</v>
      </c>
      <c r="G96" s="21"/>
      <c r="H96" s="19">
        <v>55</v>
      </c>
      <c r="I96" s="24">
        <f t="shared" si="29"/>
        <v>0</v>
      </c>
      <c r="J96" s="135" t="s">
        <v>27</v>
      </c>
      <c r="K96" s="136" t="s">
        <v>27</v>
      </c>
      <c r="L96" s="136" t="s">
        <v>27</v>
      </c>
      <c r="M96" s="136" t="s">
        <v>27</v>
      </c>
      <c r="N96" s="136" t="s">
        <v>27</v>
      </c>
      <c r="O96" s="136" t="s">
        <v>27</v>
      </c>
      <c r="P96" s="136" t="s">
        <v>27</v>
      </c>
      <c r="Q96" s="137" t="s">
        <v>27</v>
      </c>
      <c r="R96" s="21"/>
      <c r="S96" s="19">
        <v>200</v>
      </c>
      <c r="T96" s="24">
        <f t="shared" ref="T96:T102" si="31">R96*S96</f>
        <v>0</v>
      </c>
      <c r="U96" s="79"/>
      <c r="V96" s="101"/>
      <c r="W96" s="79"/>
      <c r="X96" s="79"/>
      <c r="Y96" s="79"/>
      <c r="Z96" s="79"/>
      <c r="AA96" s="79"/>
      <c r="AB96" s="79"/>
      <c r="AC96" s="79"/>
      <c r="AD96" s="79"/>
    </row>
    <row r="97" spans="1:30" ht="20.100000000000001" customHeight="1" x14ac:dyDescent="0.2">
      <c r="A97" s="116" t="s">
        <v>147</v>
      </c>
      <c r="B97" s="117" t="s">
        <v>41</v>
      </c>
      <c r="C97" s="117" t="s">
        <v>41</v>
      </c>
      <c r="D97" s="117" t="s">
        <v>41</v>
      </c>
      <c r="E97" s="117" t="s">
        <v>41</v>
      </c>
      <c r="F97" s="118" t="s">
        <v>41</v>
      </c>
      <c r="G97" s="21"/>
      <c r="H97" s="19">
        <v>80</v>
      </c>
      <c r="I97" s="24">
        <f t="shared" si="29"/>
        <v>0</v>
      </c>
      <c r="J97" s="135" t="s">
        <v>56</v>
      </c>
      <c r="K97" s="136" t="s">
        <v>56</v>
      </c>
      <c r="L97" s="136" t="s">
        <v>56</v>
      </c>
      <c r="M97" s="136" t="s">
        <v>56</v>
      </c>
      <c r="N97" s="136" t="s">
        <v>56</v>
      </c>
      <c r="O97" s="136" t="s">
        <v>56</v>
      </c>
      <c r="P97" s="136" t="s">
        <v>56</v>
      </c>
      <c r="Q97" s="137" t="s">
        <v>56</v>
      </c>
      <c r="R97" s="21"/>
      <c r="S97" s="19">
        <v>10</v>
      </c>
      <c r="T97" s="24">
        <f t="shared" si="31"/>
        <v>0</v>
      </c>
      <c r="U97" s="79"/>
      <c r="V97" s="101"/>
      <c r="W97" s="79"/>
      <c r="X97" s="79"/>
      <c r="Y97" s="79"/>
      <c r="Z97" s="79"/>
      <c r="AA97" s="79"/>
      <c r="AB97" s="79"/>
      <c r="AC97" s="79"/>
      <c r="AD97" s="79"/>
    </row>
    <row r="98" spans="1:30" ht="20.100000000000001" customHeight="1" x14ac:dyDescent="0.2">
      <c r="A98" s="116" t="s">
        <v>42</v>
      </c>
      <c r="B98" s="117" t="s">
        <v>42</v>
      </c>
      <c r="C98" s="117" t="s">
        <v>42</v>
      </c>
      <c r="D98" s="117" t="s">
        <v>42</v>
      </c>
      <c r="E98" s="117" t="s">
        <v>42</v>
      </c>
      <c r="F98" s="118" t="s">
        <v>42</v>
      </c>
      <c r="G98" s="21"/>
      <c r="H98" s="19">
        <v>30</v>
      </c>
      <c r="I98" s="24">
        <f t="shared" si="29"/>
        <v>0</v>
      </c>
      <c r="J98" s="135" t="s">
        <v>57</v>
      </c>
      <c r="K98" s="136" t="s">
        <v>57</v>
      </c>
      <c r="L98" s="136" t="s">
        <v>57</v>
      </c>
      <c r="M98" s="136" t="s">
        <v>57</v>
      </c>
      <c r="N98" s="136" t="s">
        <v>57</v>
      </c>
      <c r="O98" s="136" t="s">
        <v>57</v>
      </c>
      <c r="P98" s="136" t="s">
        <v>57</v>
      </c>
      <c r="Q98" s="137" t="s">
        <v>57</v>
      </c>
      <c r="R98" s="21"/>
      <c r="S98" s="19">
        <v>15</v>
      </c>
      <c r="T98" s="24">
        <f t="shared" si="31"/>
        <v>0</v>
      </c>
      <c r="U98" s="79"/>
      <c r="V98" s="101"/>
      <c r="W98" s="79"/>
      <c r="X98" s="79"/>
      <c r="Y98" s="79"/>
      <c r="Z98" s="79"/>
      <c r="AA98" s="79"/>
      <c r="AB98" s="79"/>
      <c r="AC98" s="79"/>
      <c r="AD98" s="79"/>
    </row>
    <row r="99" spans="1:30" ht="20.100000000000001" customHeight="1" x14ac:dyDescent="0.2">
      <c r="A99" s="116" t="s">
        <v>43</v>
      </c>
      <c r="B99" s="117" t="s">
        <v>43</v>
      </c>
      <c r="C99" s="117" t="s">
        <v>43</v>
      </c>
      <c r="D99" s="117" t="s">
        <v>43</v>
      </c>
      <c r="E99" s="117" t="s">
        <v>43</v>
      </c>
      <c r="F99" s="118" t="s">
        <v>43</v>
      </c>
      <c r="G99" s="21"/>
      <c r="H99" s="19">
        <v>55</v>
      </c>
      <c r="I99" s="24">
        <f t="shared" si="29"/>
        <v>0</v>
      </c>
      <c r="J99" s="135" t="s">
        <v>62</v>
      </c>
      <c r="K99" s="136" t="s">
        <v>62</v>
      </c>
      <c r="L99" s="136" t="s">
        <v>62</v>
      </c>
      <c r="M99" s="136" t="s">
        <v>62</v>
      </c>
      <c r="N99" s="136" t="s">
        <v>62</v>
      </c>
      <c r="O99" s="136" t="s">
        <v>62</v>
      </c>
      <c r="P99" s="136" t="s">
        <v>62</v>
      </c>
      <c r="Q99" s="137" t="s">
        <v>62</v>
      </c>
      <c r="R99" s="21"/>
      <c r="S99" s="19">
        <v>10</v>
      </c>
      <c r="T99" s="24">
        <f t="shared" si="31"/>
        <v>0</v>
      </c>
      <c r="U99" s="79"/>
      <c r="V99" s="101"/>
      <c r="W99" s="79"/>
      <c r="X99" s="79"/>
      <c r="Y99" s="79"/>
      <c r="Z99" s="79"/>
      <c r="AA99" s="79"/>
      <c r="AB99" s="79"/>
      <c r="AC99" s="79"/>
      <c r="AD99" s="79"/>
    </row>
    <row r="100" spans="1:30" ht="20.100000000000001" customHeight="1" x14ac:dyDescent="0.2">
      <c r="A100" s="116" t="s">
        <v>44</v>
      </c>
      <c r="B100" s="117" t="s">
        <v>44</v>
      </c>
      <c r="C100" s="117" t="s">
        <v>44</v>
      </c>
      <c r="D100" s="117" t="s">
        <v>44</v>
      </c>
      <c r="E100" s="117" t="s">
        <v>44</v>
      </c>
      <c r="F100" s="118" t="s">
        <v>44</v>
      </c>
      <c r="G100" s="21"/>
      <c r="H100" s="19">
        <v>80</v>
      </c>
      <c r="I100" s="24">
        <f t="shared" si="29"/>
        <v>0</v>
      </c>
      <c r="J100" s="135" t="s">
        <v>129</v>
      </c>
      <c r="K100" s="136" t="s">
        <v>63</v>
      </c>
      <c r="L100" s="136" t="s">
        <v>63</v>
      </c>
      <c r="M100" s="136" t="s">
        <v>63</v>
      </c>
      <c r="N100" s="136" t="s">
        <v>63</v>
      </c>
      <c r="O100" s="136" t="s">
        <v>63</v>
      </c>
      <c r="P100" s="136" t="s">
        <v>63</v>
      </c>
      <c r="Q100" s="137" t="s">
        <v>63</v>
      </c>
      <c r="R100" s="21"/>
      <c r="S100" s="19">
        <v>20</v>
      </c>
      <c r="T100" s="24">
        <f t="shared" si="31"/>
        <v>0</v>
      </c>
      <c r="U100" s="79"/>
      <c r="V100" s="101"/>
      <c r="W100" s="79"/>
      <c r="X100" s="79"/>
      <c r="Y100" s="79"/>
      <c r="Z100" s="79"/>
      <c r="AA100" s="79"/>
      <c r="AB100" s="79"/>
      <c r="AC100" s="79"/>
      <c r="AD100" s="79"/>
    </row>
    <row r="101" spans="1:30" ht="20.100000000000001" customHeight="1" x14ac:dyDescent="0.2">
      <c r="A101" s="116" t="s">
        <v>45</v>
      </c>
      <c r="B101" s="117" t="s">
        <v>45</v>
      </c>
      <c r="C101" s="117" t="s">
        <v>45</v>
      </c>
      <c r="D101" s="117" t="s">
        <v>45</v>
      </c>
      <c r="E101" s="117" t="s">
        <v>45</v>
      </c>
      <c r="F101" s="118" t="s">
        <v>45</v>
      </c>
      <c r="G101" s="21"/>
      <c r="H101" s="19">
        <v>300</v>
      </c>
      <c r="I101" s="24">
        <f t="shared" si="29"/>
        <v>0</v>
      </c>
      <c r="J101" s="135" t="s">
        <v>149</v>
      </c>
      <c r="K101" s="136" t="s">
        <v>28</v>
      </c>
      <c r="L101" s="136" t="s">
        <v>28</v>
      </c>
      <c r="M101" s="136" t="s">
        <v>28</v>
      </c>
      <c r="N101" s="136" t="s">
        <v>28</v>
      </c>
      <c r="O101" s="136" t="s">
        <v>28</v>
      </c>
      <c r="P101" s="136" t="s">
        <v>28</v>
      </c>
      <c r="Q101" s="137" t="s">
        <v>28</v>
      </c>
      <c r="R101" s="21"/>
      <c r="S101" s="19">
        <v>6</v>
      </c>
      <c r="T101" s="24">
        <f t="shared" si="31"/>
        <v>0</v>
      </c>
      <c r="U101" s="79"/>
      <c r="V101" s="101"/>
      <c r="W101" s="79"/>
      <c r="X101" s="79"/>
      <c r="Y101" s="79"/>
      <c r="Z101" s="79"/>
      <c r="AA101" s="79"/>
      <c r="AB101" s="79"/>
      <c r="AC101" s="79"/>
      <c r="AD101" s="79"/>
    </row>
    <row r="102" spans="1:30" ht="20.100000000000001" customHeight="1" x14ac:dyDescent="0.2">
      <c r="A102" s="116" t="s">
        <v>46</v>
      </c>
      <c r="B102" s="117" t="s">
        <v>46</v>
      </c>
      <c r="C102" s="117" t="s">
        <v>46</v>
      </c>
      <c r="D102" s="117" t="s">
        <v>46</v>
      </c>
      <c r="E102" s="117" t="s">
        <v>46</v>
      </c>
      <c r="F102" s="118" t="s">
        <v>46</v>
      </c>
      <c r="G102" s="21"/>
      <c r="H102" s="19">
        <v>250</v>
      </c>
      <c r="I102" s="24">
        <f t="shared" si="29"/>
        <v>0</v>
      </c>
      <c r="J102" s="135" t="s">
        <v>58</v>
      </c>
      <c r="K102" s="136" t="s">
        <v>58</v>
      </c>
      <c r="L102" s="136" t="s">
        <v>58</v>
      </c>
      <c r="M102" s="136" t="s">
        <v>58</v>
      </c>
      <c r="N102" s="136" t="s">
        <v>58</v>
      </c>
      <c r="O102" s="136" t="s">
        <v>58</v>
      </c>
      <c r="P102" s="136" t="s">
        <v>58</v>
      </c>
      <c r="Q102" s="137" t="s">
        <v>58</v>
      </c>
      <c r="R102" s="21"/>
      <c r="S102" s="19">
        <v>6</v>
      </c>
      <c r="T102" s="24">
        <f t="shared" si="31"/>
        <v>0</v>
      </c>
      <c r="U102" s="79"/>
      <c r="V102" s="101"/>
      <c r="W102" s="79"/>
      <c r="X102" s="79"/>
      <c r="Y102" s="79"/>
      <c r="Z102" s="79"/>
      <c r="AA102" s="79"/>
      <c r="AB102" s="79"/>
      <c r="AC102" s="79"/>
      <c r="AD102" s="79"/>
    </row>
    <row r="103" spans="1:30" ht="20.100000000000001" customHeight="1" x14ac:dyDescent="0.2">
      <c r="A103" s="116" t="s">
        <v>47</v>
      </c>
      <c r="B103" s="117" t="s">
        <v>47</v>
      </c>
      <c r="C103" s="117" t="s">
        <v>47</v>
      </c>
      <c r="D103" s="117" t="s">
        <v>47</v>
      </c>
      <c r="E103" s="117" t="s">
        <v>47</v>
      </c>
      <c r="F103" s="118" t="s">
        <v>47</v>
      </c>
      <c r="G103" s="21"/>
      <c r="H103" s="19">
        <v>100</v>
      </c>
      <c r="I103" s="24">
        <f t="shared" si="29"/>
        <v>0</v>
      </c>
      <c r="J103" s="135" t="s">
        <v>148</v>
      </c>
      <c r="K103" s="136" t="s">
        <v>59</v>
      </c>
      <c r="L103" s="136" t="s">
        <v>59</v>
      </c>
      <c r="M103" s="136" t="s">
        <v>59</v>
      </c>
      <c r="N103" s="136" t="s">
        <v>59</v>
      </c>
      <c r="O103" s="136" t="s">
        <v>59</v>
      </c>
      <c r="P103" s="136" t="s">
        <v>59</v>
      </c>
      <c r="Q103" s="137" t="s">
        <v>59</v>
      </c>
      <c r="R103" s="21"/>
      <c r="S103" s="19">
        <v>100</v>
      </c>
      <c r="T103" s="24">
        <f t="shared" ref="T103" si="32">R103*S103</f>
        <v>0</v>
      </c>
      <c r="U103" s="79"/>
      <c r="V103" s="101"/>
      <c r="W103" s="79"/>
      <c r="X103" s="79"/>
      <c r="Y103" s="79"/>
      <c r="Z103" s="79"/>
      <c r="AA103" s="79"/>
      <c r="AB103" s="79"/>
      <c r="AC103" s="79"/>
      <c r="AD103" s="79"/>
    </row>
    <row r="104" spans="1:30" ht="20.100000000000001" customHeight="1" thickBot="1" x14ac:dyDescent="0.25">
      <c r="A104" s="138" t="s">
        <v>48</v>
      </c>
      <c r="B104" s="139" t="s">
        <v>48</v>
      </c>
      <c r="C104" s="139" t="s">
        <v>48</v>
      </c>
      <c r="D104" s="139" t="s">
        <v>48</v>
      </c>
      <c r="E104" s="139" t="s">
        <v>48</v>
      </c>
      <c r="F104" s="140" t="s">
        <v>48</v>
      </c>
      <c r="G104" s="26"/>
      <c r="H104" s="28">
        <v>70</v>
      </c>
      <c r="I104" s="27">
        <f t="shared" si="29"/>
        <v>0</v>
      </c>
      <c r="J104" s="141"/>
      <c r="K104" s="142"/>
      <c r="L104" s="142"/>
      <c r="M104" s="142"/>
      <c r="N104" s="142"/>
      <c r="O104" s="142"/>
      <c r="P104" s="142"/>
      <c r="Q104" s="143"/>
      <c r="R104" s="77"/>
      <c r="S104" s="77"/>
      <c r="T104" s="76"/>
      <c r="U104" s="79"/>
      <c r="V104" s="101"/>
      <c r="W104" s="79"/>
      <c r="X104" s="79"/>
      <c r="Y104" s="79"/>
      <c r="Z104" s="79"/>
      <c r="AA104" s="79"/>
      <c r="AB104" s="79"/>
      <c r="AC104" s="79"/>
      <c r="AD104" s="79"/>
    </row>
    <row r="105" spans="1:30" ht="20.100000000000001" customHeight="1" thickBot="1" x14ac:dyDescent="0.25">
      <c r="A105" s="119" t="s">
        <v>256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52" t="s">
        <v>257</v>
      </c>
      <c r="S105" s="75">
        <f>T107</f>
        <v>0</v>
      </c>
      <c r="T105" s="74">
        <f t="shared" ref="T105" si="33">S105/$B$5</f>
        <v>0</v>
      </c>
      <c r="U105" s="79"/>
      <c r="V105" s="101"/>
      <c r="W105" s="79"/>
      <c r="X105" s="79"/>
      <c r="Y105" s="79"/>
      <c r="Z105" s="79"/>
      <c r="AA105" s="79"/>
      <c r="AB105" s="79"/>
      <c r="AC105" s="79"/>
      <c r="AD105" s="79"/>
    </row>
    <row r="106" spans="1:30" ht="20.100000000000001" customHeight="1" thickBot="1" x14ac:dyDescent="0.25">
      <c r="A106" s="121" t="s">
        <v>24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3"/>
      <c r="R106" s="56" t="s">
        <v>20</v>
      </c>
      <c r="S106" s="56" t="s">
        <v>21</v>
      </c>
      <c r="T106" s="57" t="s">
        <v>127</v>
      </c>
      <c r="U106" s="79"/>
      <c r="V106" s="101"/>
      <c r="W106" s="79"/>
      <c r="X106" s="79"/>
      <c r="Y106" s="79"/>
      <c r="Z106" s="79"/>
      <c r="AA106" s="79"/>
      <c r="AB106" s="79"/>
      <c r="AC106" s="79"/>
      <c r="AD106" s="79"/>
    </row>
    <row r="107" spans="1:30" ht="20.100000000000001" customHeight="1" thickBot="1" x14ac:dyDescent="0.25">
      <c r="A107" s="124" t="s">
        <v>278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6"/>
      <c r="R107" s="32"/>
      <c r="S107" s="38"/>
      <c r="T107" s="33">
        <f t="shared" ref="T107" si="34">R107*S107</f>
        <v>0</v>
      </c>
      <c r="U107" s="79"/>
      <c r="V107" s="101"/>
      <c r="W107" s="79"/>
      <c r="X107" s="79"/>
      <c r="Y107" s="79"/>
      <c r="Z107" s="79"/>
      <c r="AA107" s="79"/>
      <c r="AB107" s="79"/>
      <c r="AC107" s="79"/>
      <c r="AD107" s="79"/>
    </row>
    <row r="108" spans="1:30" ht="20.100000000000001" customHeight="1" thickBot="1" x14ac:dyDescent="0.25">
      <c r="A108" s="174" t="s">
        <v>259</v>
      </c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6"/>
      <c r="R108" s="29" t="s">
        <v>229</v>
      </c>
      <c r="S108" s="31">
        <f>(SUM(I110:I117,T110:T117))+T120</f>
        <v>0</v>
      </c>
      <c r="T108" s="74">
        <f t="shared" ref="T108" si="35">S108/$B$5</f>
        <v>0</v>
      </c>
      <c r="U108" s="79"/>
      <c r="V108" s="101"/>
      <c r="W108" s="79"/>
      <c r="X108" s="79"/>
      <c r="Y108" s="79"/>
      <c r="Z108" s="79"/>
      <c r="AA108" s="79"/>
      <c r="AB108" s="79"/>
      <c r="AC108" s="79"/>
      <c r="AD108" s="79"/>
    </row>
    <row r="109" spans="1:30" ht="20.100000000000001" customHeight="1" thickBot="1" x14ac:dyDescent="0.25">
      <c r="A109" s="121" t="s">
        <v>24</v>
      </c>
      <c r="B109" s="122"/>
      <c r="C109" s="122"/>
      <c r="D109" s="122"/>
      <c r="E109" s="122"/>
      <c r="F109" s="123"/>
      <c r="G109" s="56" t="s">
        <v>20</v>
      </c>
      <c r="H109" s="56" t="s">
        <v>21</v>
      </c>
      <c r="I109" s="57" t="s">
        <v>127</v>
      </c>
      <c r="J109" s="121" t="s">
        <v>24</v>
      </c>
      <c r="K109" s="122"/>
      <c r="L109" s="122"/>
      <c r="M109" s="122"/>
      <c r="N109" s="122"/>
      <c r="O109" s="122"/>
      <c r="P109" s="122"/>
      <c r="Q109" s="123"/>
      <c r="R109" s="56" t="s">
        <v>20</v>
      </c>
      <c r="S109" s="56" t="s">
        <v>21</v>
      </c>
      <c r="T109" s="57" t="s">
        <v>127</v>
      </c>
      <c r="U109" s="79"/>
      <c r="V109" s="101"/>
      <c r="W109" s="79"/>
      <c r="X109" s="79"/>
      <c r="Y109" s="79"/>
      <c r="Z109" s="79"/>
      <c r="AA109" s="79"/>
      <c r="AB109" s="79"/>
      <c r="AC109" s="79"/>
      <c r="AD109" s="79"/>
    </row>
    <row r="110" spans="1:30" ht="20.100000000000001" customHeight="1" x14ac:dyDescent="0.2">
      <c r="A110" s="132" t="s">
        <v>151</v>
      </c>
      <c r="B110" s="133" t="s">
        <v>65</v>
      </c>
      <c r="C110" s="133" t="s">
        <v>65</v>
      </c>
      <c r="D110" s="133" t="s">
        <v>65</v>
      </c>
      <c r="E110" s="133" t="s">
        <v>65</v>
      </c>
      <c r="F110" s="134" t="s">
        <v>65</v>
      </c>
      <c r="G110" s="22"/>
      <c r="H110" s="20">
        <v>1.5</v>
      </c>
      <c r="I110" s="23">
        <f t="shared" ref="I110:I117" si="36">G110*H110</f>
        <v>0</v>
      </c>
      <c r="J110" s="132" t="s">
        <v>64</v>
      </c>
      <c r="K110" s="133" t="s">
        <v>64</v>
      </c>
      <c r="L110" s="133" t="s">
        <v>64</v>
      </c>
      <c r="M110" s="133" t="s">
        <v>64</v>
      </c>
      <c r="N110" s="133" t="s">
        <v>64</v>
      </c>
      <c r="O110" s="133" t="s">
        <v>64</v>
      </c>
      <c r="P110" s="133" t="s">
        <v>64</v>
      </c>
      <c r="Q110" s="134" t="s">
        <v>64</v>
      </c>
      <c r="R110" s="22"/>
      <c r="S110" s="20">
        <v>30</v>
      </c>
      <c r="T110" s="23">
        <f t="shared" ref="T110:T115" si="37">R110*S110</f>
        <v>0</v>
      </c>
      <c r="U110" s="79"/>
      <c r="V110" s="101"/>
      <c r="W110" s="79"/>
      <c r="X110" s="79"/>
      <c r="Y110" s="79"/>
      <c r="Z110" s="79"/>
      <c r="AA110" s="79"/>
      <c r="AB110" s="79"/>
      <c r="AC110" s="79"/>
      <c r="AD110" s="79"/>
    </row>
    <row r="111" spans="1:30" ht="20.100000000000001" customHeight="1" x14ac:dyDescent="0.2">
      <c r="A111" s="116" t="s">
        <v>152</v>
      </c>
      <c r="B111" s="117" t="s">
        <v>66</v>
      </c>
      <c r="C111" s="117" t="s">
        <v>66</v>
      </c>
      <c r="D111" s="117" t="s">
        <v>66</v>
      </c>
      <c r="E111" s="117" t="s">
        <v>66</v>
      </c>
      <c r="F111" s="118" t="s">
        <v>66</v>
      </c>
      <c r="G111" s="21"/>
      <c r="H111" s="19">
        <v>1.5</v>
      </c>
      <c r="I111" s="24">
        <f t="shared" si="36"/>
        <v>0</v>
      </c>
      <c r="J111" s="116" t="s">
        <v>73</v>
      </c>
      <c r="K111" s="117" t="s">
        <v>73</v>
      </c>
      <c r="L111" s="117" t="s">
        <v>73</v>
      </c>
      <c r="M111" s="117" t="s">
        <v>73</v>
      </c>
      <c r="N111" s="117" t="s">
        <v>73</v>
      </c>
      <c r="O111" s="117" t="s">
        <v>73</v>
      </c>
      <c r="P111" s="117" t="s">
        <v>73</v>
      </c>
      <c r="Q111" s="118" t="s">
        <v>73</v>
      </c>
      <c r="R111" s="21"/>
      <c r="S111" s="19">
        <v>10</v>
      </c>
      <c r="T111" s="24">
        <f t="shared" si="37"/>
        <v>0</v>
      </c>
      <c r="U111" s="79"/>
      <c r="V111" s="101"/>
      <c r="W111" s="79"/>
      <c r="X111" s="79"/>
      <c r="Y111" s="79"/>
      <c r="Z111" s="79"/>
      <c r="AA111" s="79"/>
      <c r="AB111" s="79"/>
      <c r="AC111" s="79"/>
      <c r="AD111" s="79"/>
    </row>
    <row r="112" spans="1:30" ht="20.100000000000001" customHeight="1" x14ac:dyDescent="0.2">
      <c r="A112" s="116" t="s">
        <v>153</v>
      </c>
      <c r="B112" s="117" t="s">
        <v>67</v>
      </c>
      <c r="C112" s="117" t="s">
        <v>67</v>
      </c>
      <c r="D112" s="117" t="s">
        <v>67</v>
      </c>
      <c r="E112" s="117" t="s">
        <v>67</v>
      </c>
      <c r="F112" s="118" t="s">
        <v>67</v>
      </c>
      <c r="G112" s="21"/>
      <c r="H112" s="19">
        <v>4</v>
      </c>
      <c r="I112" s="24">
        <f t="shared" si="36"/>
        <v>0</v>
      </c>
      <c r="J112" s="116" t="s">
        <v>74</v>
      </c>
      <c r="K112" s="117" t="s">
        <v>74</v>
      </c>
      <c r="L112" s="117" t="s">
        <v>74</v>
      </c>
      <c r="M112" s="117" t="s">
        <v>74</v>
      </c>
      <c r="N112" s="117" t="s">
        <v>74</v>
      </c>
      <c r="O112" s="117" t="s">
        <v>74</v>
      </c>
      <c r="P112" s="117" t="s">
        <v>74</v>
      </c>
      <c r="Q112" s="118" t="s">
        <v>74</v>
      </c>
      <c r="R112" s="21"/>
      <c r="S112" s="19">
        <v>6</v>
      </c>
      <c r="T112" s="24">
        <f t="shared" si="37"/>
        <v>0</v>
      </c>
      <c r="U112" s="79"/>
      <c r="V112" s="101"/>
      <c r="W112" s="79"/>
      <c r="X112" s="79"/>
      <c r="Y112" s="79"/>
      <c r="Z112" s="79"/>
      <c r="AA112" s="79"/>
      <c r="AB112" s="79"/>
      <c r="AC112" s="79"/>
      <c r="AD112" s="79"/>
    </row>
    <row r="113" spans="1:30" ht="20.100000000000001" customHeight="1" x14ac:dyDescent="0.2">
      <c r="A113" s="116" t="s">
        <v>154</v>
      </c>
      <c r="B113" s="117" t="s">
        <v>68</v>
      </c>
      <c r="C113" s="117" t="s">
        <v>68</v>
      </c>
      <c r="D113" s="117" t="s">
        <v>68</v>
      </c>
      <c r="E113" s="117" t="s">
        <v>68</v>
      </c>
      <c r="F113" s="118" t="s">
        <v>68</v>
      </c>
      <c r="G113" s="21"/>
      <c r="H113" s="19">
        <v>4</v>
      </c>
      <c r="I113" s="24">
        <f t="shared" si="36"/>
        <v>0</v>
      </c>
      <c r="J113" s="116" t="s">
        <v>75</v>
      </c>
      <c r="K113" s="117" t="s">
        <v>75</v>
      </c>
      <c r="L113" s="117" t="s">
        <v>75</v>
      </c>
      <c r="M113" s="117" t="s">
        <v>75</v>
      </c>
      <c r="N113" s="117" t="s">
        <v>75</v>
      </c>
      <c r="O113" s="117" t="s">
        <v>75</v>
      </c>
      <c r="P113" s="117" t="s">
        <v>75</v>
      </c>
      <c r="Q113" s="118" t="s">
        <v>75</v>
      </c>
      <c r="R113" s="21"/>
      <c r="S113" s="19">
        <v>8</v>
      </c>
      <c r="T113" s="24">
        <f t="shared" si="37"/>
        <v>0</v>
      </c>
      <c r="U113" s="79"/>
      <c r="V113" s="101"/>
      <c r="W113" s="79"/>
      <c r="X113" s="79"/>
      <c r="Y113" s="79"/>
      <c r="Z113" s="79"/>
      <c r="AA113" s="79"/>
      <c r="AB113" s="79"/>
      <c r="AC113" s="79"/>
      <c r="AD113" s="79"/>
    </row>
    <row r="114" spans="1:30" ht="20.100000000000001" customHeight="1" x14ac:dyDescent="0.2">
      <c r="A114" s="116" t="s">
        <v>155</v>
      </c>
      <c r="B114" s="117" t="s">
        <v>69</v>
      </c>
      <c r="C114" s="117" t="s">
        <v>69</v>
      </c>
      <c r="D114" s="117" t="s">
        <v>69</v>
      </c>
      <c r="E114" s="117" t="s">
        <v>69</v>
      </c>
      <c r="F114" s="118" t="s">
        <v>69</v>
      </c>
      <c r="G114" s="21"/>
      <c r="H114" s="19">
        <v>4</v>
      </c>
      <c r="I114" s="24">
        <f t="shared" si="36"/>
        <v>0</v>
      </c>
      <c r="J114" s="116" t="s">
        <v>158</v>
      </c>
      <c r="K114" s="117" t="s">
        <v>76</v>
      </c>
      <c r="L114" s="117" t="s">
        <v>76</v>
      </c>
      <c r="M114" s="117" t="s">
        <v>76</v>
      </c>
      <c r="N114" s="117" t="s">
        <v>76</v>
      </c>
      <c r="O114" s="117" t="s">
        <v>76</v>
      </c>
      <c r="P114" s="117" t="s">
        <v>76</v>
      </c>
      <c r="Q114" s="118" t="s">
        <v>76</v>
      </c>
      <c r="R114" s="21"/>
      <c r="S114" s="19">
        <v>60</v>
      </c>
      <c r="T114" s="24">
        <f t="shared" si="37"/>
        <v>0</v>
      </c>
      <c r="U114" s="79"/>
      <c r="V114" s="101"/>
      <c r="W114" s="79"/>
      <c r="X114" s="79"/>
      <c r="Y114" s="79"/>
      <c r="Z114" s="79"/>
      <c r="AA114" s="79"/>
      <c r="AB114" s="79"/>
      <c r="AC114" s="79"/>
      <c r="AD114" s="79"/>
    </row>
    <row r="115" spans="1:30" ht="20.100000000000001" customHeight="1" x14ac:dyDescent="0.2">
      <c r="A115" s="116" t="s">
        <v>279</v>
      </c>
      <c r="B115" s="117" t="s">
        <v>70</v>
      </c>
      <c r="C115" s="117" t="s">
        <v>70</v>
      </c>
      <c r="D115" s="117" t="s">
        <v>70</v>
      </c>
      <c r="E115" s="117" t="s">
        <v>70</v>
      </c>
      <c r="F115" s="118" t="s">
        <v>70</v>
      </c>
      <c r="G115" s="21"/>
      <c r="H115" s="19">
        <v>30</v>
      </c>
      <c r="I115" s="24">
        <f t="shared" si="36"/>
        <v>0</v>
      </c>
      <c r="J115" s="116" t="s">
        <v>156</v>
      </c>
      <c r="K115" s="117" t="s">
        <v>77</v>
      </c>
      <c r="L115" s="117" t="s">
        <v>77</v>
      </c>
      <c r="M115" s="117" t="s">
        <v>77</v>
      </c>
      <c r="N115" s="117" t="s">
        <v>77</v>
      </c>
      <c r="O115" s="117" t="s">
        <v>77</v>
      </c>
      <c r="P115" s="117" t="s">
        <v>77</v>
      </c>
      <c r="Q115" s="118" t="s">
        <v>77</v>
      </c>
      <c r="R115" s="21"/>
      <c r="S115" s="19">
        <v>60</v>
      </c>
      <c r="T115" s="24">
        <f t="shared" si="37"/>
        <v>0</v>
      </c>
      <c r="U115" s="79"/>
      <c r="V115" s="101"/>
      <c r="W115" s="79"/>
      <c r="X115" s="79"/>
      <c r="Y115" s="79"/>
      <c r="Z115" s="79"/>
      <c r="AA115" s="79"/>
      <c r="AB115" s="79"/>
      <c r="AC115" s="79"/>
      <c r="AD115" s="79"/>
    </row>
    <row r="116" spans="1:30" ht="20.100000000000001" customHeight="1" x14ac:dyDescent="0.2">
      <c r="A116" s="116" t="s">
        <v>280</v>
      </c>
      <c r="B116" s="117" t="s">
        <v>71</v>
      </c>
      <c r="C116" s="117" t="s">
        <v>71</v>
      </c>
      <c r="D116" s="117" t="s">
        <v>71</v>
      </c>
      <c r="E116" s="117" t="s">
        <v>71</v>
      </c>
      <c r="F116" s="118" t="s">
        <v>71</v>
      </c>
      <c r="G116" s="21"/>
      <c r="H116" s="19">
        <v>30</v>
      </c>
      <c r="I116" s="24">
        <f t="shared" si="36"/>
        <v>0</v>
      </c>
      <c r="J116" s="135" t="s">
        <v>157</v>
      </c>
      <c r="K116" s="136" t="s">
        <v>78</v>
      </c>
      <c r="L116" s="136" t="s">
        <v>78</v>
      </c>
      <c r="M116" s="136" t="s">
        <v>78</v>
      </c>
      <c r="N116" s="136" t="s">
        <v>78</v>
      </c>
      <c r="O116" s="136" t="s">
        <v>78</v>
      </c>
      <c r="P116" s="136" t="s">
        <v>78</v>
      </c>
      <c r="Q116" s="137" t="s">
        <v>78</v>
      </c>
      <c r="R116" s="21"/>
      <c r="S116" s="19">
        <v>30</v>
      </c>
      <c r="T116" s="24">
        <f>R116*S116</f>
        <v>0</v>
      </c>
      <c r="U116" s="79"/>
      <c r="V116" s="101"/>
      <c r="W116" s="79"/>
      <c r="X116" s="79"/>
      <c r="Y116" s="79"/>
      <c r="Z116" s="79"/>
      <c r="AA116" s="79"/>
      <c r="AB116" s="79"/>
      <c r="AC116" s="79"/>
      <c r="AD116" s="79"/>
    </row>
    <row r="117" spans="1:30" ht="20.100000000000001" customHeight="1" thickBot="1" x14ac:dyDescent="0.25">
      <c r="A117" s="138" t="s">
        <v>72</v>
      </c>
      <c r="B117" s="139" t="s">
        <v>72</v>
      </c>
      <c r="C117" s="139" t="s">
        <v>72</v>
      </c>
      <c r="D117" s="139" t="s">
        <v>72</v>
      </c>
      <c r="E117" s="139" t="s">
        <v>72</v>
      </c>
      <c r="F117" s="140" t="s">
        <v>72</v>
      </c>
      <c r="G117" s="26"/>
      <c r="H117" s="28">
        <v>30</v>
      </c>
      <c r="I117" s="27">
        <f t="shared" si="36"/>
        <v>0</v>
      </c>
      <c r="J117" s="141"/>
      <c r="K117" s="142"/>
      <c r="L117" s="142"/>
      <c r="M117" s="142"/>
      <c r="N117" s="142"/>
      <c r="O117" s="142"/>
      <c r="P117" s="142"/>
      <c r="Q117" s="143"/>
      <c r="R117" s="77"/>
      <c r="S117" s="77"/>
      <c r="T117" s="76"/>
      <c r="U117" s="79"/>
      <c r="V117" s="101"/>
      <c r="W117" s="79"/>
      <c r="X117" s="79"/>
      <c r="Y117" s="79"/>
      <c r="Z117" s="79"/>
      <c r="AA117" s="79"/>
      <c r="AB117" s="79"/>
      <c r="AC117" s="79"/>
      <c r="AD117" s="79"/>
    </row>
    <row r="118" spans="1:30" ht="20.100000000000001" customHeight="1" thickBot="1" x14ac:dyDescent="0.25">
      <c r="A118" s="119" t="s">
        <v>258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52" t="s">
        <v>261</v>
      </c>
      <c r="S118" s="75">
        <f>T120</f>
        <v>0</v>
      </c>
      <c r="T118" s="74">
        <f t="shared" ref="T118" si="38">S118/$B$5</f>
        <v>0</v>
      </c>
      <c r="U118" s="79"/>
      <c r="V118" s="101"/>
      <c r="W118" s="79"/>
      <c r="X118" s="79"/>
      <c r="Y118" s="79"/>
      <c r="Z118" s="79"/>
      <c r="AA118" s="79"/>
      <c r="AB118" s="79"/>
      <c r="AC118" s="79"/>
      <c r="AD118" s="79"/>
    </row>
    <row r="119" spans="1:30" ht="20.100000000000001" customHeight="1" thickBot="1" x14ac:dyDescent="0.25">
      <c r="A119" s="121" t="s">
        <v>24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3"/>
      <c r="R119" s="56" t="s">
        <v>20</v>
      </c>
      <c r="S119" s="56" t="s">
        <v>21</v>
      </c>
      <c r="T119" s="57" t="s">
        <v>127</v>
      </c>
      <c r="U119" s="79"/>
      <c r="V119" s="101"/>
      <c r="W119" s="79"/>
      <c r="X119" s="79"/>
      <c r="Y119" s="79"/>
      <c r="Z119" s="79"/>
      <c r="AA119" s="79"/>
      <c r="AB119" s="79"/>
      <c r="AC119" s="79"/>
      <c r="AD119" s="79"/>
    </row>
    <row r="120" spans="1:30" ht="20.100000000000001" customHeight="1" thickBot="1" x14ac:dyDescent="0.25">
      <c r="A120" s="124" t="s">
        <v>278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6"/>
      <c r="R120" s="32"/>
      <c r="S120" s="38"/>
      <c r="T120" s="33">
        <f t="shared" ref="T120" si="39">R120*S120</f>
        <v>0</v>
      </c>
      <c r="U120" s="79"/>
      <c r="V120" s="101"/>
      <c r="W120" s="79"/>
      <c r="X120" s="79"/>
      <c r="Y120" s="79"/>
      <c r="Z120" s="79"/>
      <c r="AA120" s="79"/>
      <c r="AB120" s="79"/>
      <c r="AC120" s="79"/>
      <c r="AD120" s="79"/>
    </row>
    <row r="121" spans="1:30" ht="20.100000000000001" customHeight="1" thickBot="1" x14ac:dyDescent="0.25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6"/>
      <c r="U121" s="79"/>
      <c r="V121" s="101"/>
      <c r="W121" s="79"/>
      <c r="X121" s="79"/>
      <c r="Y121" s="79"/>
      <c r="Z121" s="79"/>
      <c r="AA121" s="79"/>
      <c r="AB121" s="79"/>
      <c r="AC121" s="79"/>
      <c r="AD121" s="79"/>
    </row>
    <row r="122" spans="1:30" ht="20.100000000000001" customHeight="1" thickBot="1" x14ac:dyDescent="0.25">
      <c r="A122" s="115" t="s">
        <v>29</v>
      </c>
      <c r="B122" s="177">
        <f ca="1">NOW()</f>
        <v>43752.443365624997</v>
      </c>
      <c r="C122" s="178"/>
      <c r="D122" s="178"/>
      <c r="E122" s="179"/>
      <c r="F122" s="168"/>
      <c r="G122" s="169"/>
      <c r="H122" s="169"/>
      <c r="I122" s="169"/>
      <c r="J122" s="169"/>
      <c r="K122" s="169"/>
      <c r="L122" s="169"/>
      <c r="M122" s="169"/>
      <c r="N122" s="169"/>
      <c r="O122" s="169"/>
      <c r="P122" s="170"/>
      <c r="Q122" s="165" t="s">
        <v>292</v>
      </c>
      <c r="R122" s="166"/>
      <c r="S122" s="166"/>
      <c r="T122" s="167"/>
      <c r="U122" s="79"/>
      <c r="V122" s="104"/>
      <c r="W122" s="79"/>
      <c r="X122" s="79"/>
      <c r="Y122" s="79"/>
      <c r="Z122" s="79"/>
      <c r="AA122" s="79"/>
      <c r="AB122" s="79"/>
      <c r="AC122" s="79"/>
      <c r="AD122" s="79"/>
    </row>
    <row r="123" spans="1:30" ht="9" customHeight="1" x14ac:dyDescent="0.2">
      <c r="X123" s="79"/>
      <c r="Y123" s="79"/>
      <c r="Z123" s="79"/>
      <c r="AA123" s="79"/>
      <c r="AB123" s="79"/>
      <c r="AC123" s="79"/>
      <c r="AD123" s="79"/>
    </row>
    <row r="124" spans="1:30" ht="18" customHeight="1" x14ac:dyDescent="0.2"/>
  </sheetData>
  <sheetProtection formatRows="0" insertRows="0"/>
  <mergeCells count="190">
    <mergeCell ref="A1:T1"/>
    <mergeCell ref="X1:AD1"/>
    <mergeCell ref="A7:Q7"/>
    <mergeCell ref="A6:Q6"/>
    <mergeCell ref="A33:Q33"/>
    <mergeCell ref="A21:Q21"/>
    <mergeCell ref="A8:T8"/>
    <mergeCell ref="N5:R5"/>
    <mergeCell ref="N4:R4"/>
    <mergeCell ref="S4:T4"/>
    <mergeCell ref="S5:T5"/>
    <mergeCell ref="N3:R3"/>
    <mergeCell ref="J4:K4"/>
    <mergeCell ref="L4:M4"/>
    <mergeCell ref="B4:I4"/>
    <mergeCell ref="G5:L5"/>
    <mergeCell ref="S3:T3"/>
    <mergeCell ref="B3:M3"/>
    <mergeCell ref="D5:E5"/>
    <mergeCell ref="B5:C5"/>
    <mergeCell ref="M9:P9"/>
    <mergeCell ref="F23:I23"/>
    <mergeCell ref="A9:B9"/>
    <mergeCell ref="C9:D9"/>
    <mergeCell ref="B2:H2"/>
    <mergeCell ref="I2:K2"/>
    <mergeCell ref="L2:T2"/>
    <mergeCell ref="A87:Q87"/>
    <mergeCell ref="A83:Q83"/>
    <mergeCell ref="A72:Q72"/>
    <mergeCell ref="A60:Q60"/>
    <mergeCell ref="A48:Q48"/>
    <mergeCell ref="A47:Q47"/>
    <mergeCell ref="A46:Q46"/>
    <mergeCell ref="A35:F35"/>
    <mergeCell ref="J35:Q35"/>
    <mergeCell ref="A34:T34"/>
    <mergeCell ref="A49:T49"/>
    <mergeCell ref="E9:H9"/>
    <mergeCell ref="I9:L9"/>
    <mergeCell ref="J40:Q40"/>
    <mergeCell ref="A41:F41"/>
    <mergeCell ref="A22:T22"/>
    <mergeCell ref="B23:E23"/>
    <mergeCell ref="Q122:T122"/>
    <mergeCell ref="F122:P122"/>
    <mergeCell ref="A84:Q84"/>
    <mergeCell ref="A86:Q86"/>
    <mergeCell ref="A45:Q45"/>
    <mergeCell ref="A79:F79"/>
    <mergeCell ref="J79:Q79"/>
    <mergeCell ref="A108:Q108"/>
    <mergeCell ref="B122:E122"/>
    <mergeCell ref="A66:C66"/>
    <mergeCell ref="A65:C65"/>
    <mergeCell ref="J53:Q53"/>
    <mergeCell ref="A54:F54"/>
    <mergeCell ref="J54:Q54"/>
    <mergeCell ref="A74:F74"/>
    <mergeCell ref="J74:Q74"/>
    <mergeCell ref="A75:F75"/>
    <mergeCell ref="J75:Q75"/>
    <mergeCell ref="A76:F76"/>
    <mergeCell ref="J76:Q76"/>
    <mergeCell ref="A77:F77"/>
    <mergeCell ref="J77:Q77"/>
    <mergeCell ref="A80:F80"/>
    <mergeCell ref="J80:Q80"/>
    <mergeCell ref="A56:F56"/>
    <mergeCell ref="J56:Q56"/>
    <mergeCell ref="A64:C64"/>
    <mergeCell ref="A38:F38"/>
    <mergeCell ref="J38:Q38"/>
    <mergeCell ref="A55:F55"/>
    <mergeCell ref="J55:Q55"/>
    <mergeCell ref="A39:F39"/>
    <mergeCell ref="J39:Q39"/>
    <mergeCell ref="A40:F40"/>
    <mergeCell ref="A52:F52"/>
    <mergeCell ref="J52:Q52"/>
    <mergeCell ref="A42:F42"/>
    <mergeCell ref="J36:Q36"/>
    <mergeCell ref="A37:F37"/>
    <mergeCell ref="J37:Q37"/>
    <mergeCell ref="A44:Q44"/>
    <mergeCell ref="J42:Q42"/>
    <mergeCell ref="A63:C63"/>
    <mergeCell ref="A62:C62"/>
    <mergeCell ref="A51:F51"/>
    <mergeCell ref="J51:Q51"/>
    <mergeCell ref="J41:Q41"/>
    <mergeCell ref="A36:F36"/>
    <mergeCell ref="A43:F43"/>
    <mergeCell ref="J43:Q43"/>
    <mergeCell ref="J50:Q50"/>
    <mergeCell ref="A50:F50"/>
    <mergeCell ref="N62:Q62"/>
    <mergeCell ref="J57:Q57"/>
    <mergeCell ref="A57:F57"/>
    <mergeCell ref="A58:F58"/>
    <mergeCell ref="J58:Q58"/>
    <mergeCell ref="A61:T61"/>
    <mergeCell ref="A59:F59"/>
    <mergeCell ref="J59:Q59"/>
    <mergeCell ref="A53:F53"/>
    <mergeCell ref="J109:Q109"/>
    <mergeCell ref="A109:F109"/>
    <mergeCell ref="J100:Q100"/>
    <mergeCell ref="J101:Q101"/>
    <mergeCell ref="J102:Q102"/>
    <mergeCell ref="A105:Q105"/>
    <mergeCell ref="A106:Q106"/>
    <mergeCell ref="A107:Q107"/>
    <mergeCell ref="A85:Q85"/>
    <mergeCell ref="J94:Q94"/>
    <mergeCell ref="A89:F89"/>
    <mergeCell ref="J89:Q89"/>
    <mergeCell ref="A90:F90"/>
    <mergeCell ref="J90:Q90"/>
    <mergeCell ref="A91:F91"/>
    <mergeCell ref="J91:Q91"/>
    <mergeCell ref="J99:Q99"/>
    <mergeCell ref="A93:F93"/>
    <mergeCell ref="J93:Q93"/>
    <mergeCell ref="A94:F94"/>
    <mergeCell ref="N63:Q63"/>
    <mergeCell ref="A121:T121"/>
    <mergeCell ref="G62:J62"/>
    <mergeCell ref="G64:J64"/>
    <mergeCell ref="G63:J63"/>
    <mergeCell ref="A71:C71"/>
    <mergeCell ref="A70:C70"/>
    <mergeCell ref="A69:C69"/>
    <mergeCell ref="A68:C68"/>
    <mergeCell ref="A67:C67"/>
    <mergeCell ref="A117:F117"/>
    <mergeCell ref="J117:Q117"/>
    <mergeCell ref="A114:F114"/>
    <mergeCell ref="J114:Q114"/>
    <mergeCell ref="A115:F115"/>
    <mergeCell ref="J115:Q115"/>
    <mergeCell ref="A116:F116"/>
    <mergeCell ref="J116:Q116"/>
    <mergeCell ref="A111:F111"/>
    <mergeCell ref="J111:Q111"/>
    <mergeCell ref="A112:F112"/>
    <mergeCell ref="J112:Q112"/>
    <mergeCell ref="A113:F113"/>
    <mergeCell ref="J113:Q113"/>
    <mergeCell ref="A101:F101"/>
    <mergeCell ref="N71:Q71"/>
    <mergeCell ref="N70:Q70"/>
    <mergeCell ref="N69:Q69"/>
    <mergeCell ref="N68:Q68"/>
    <mergeCell ref="N67:Q67"/>
    <mergeCell ref="N66:Q66"/>
    <mergeCell ref="N65:Q65"/>
    <mergeCell ref="N64:Q64"/>
    <mergeCell ref="A81:F81"/>
    <mergeCell ref="J81:Q81"/>
    <mergeCell ref="J96:Q96"/>
    <mergeCell ref="J97:Q97"/>
    <mergeCell ref="J98:Q98"/>
    <mergeCell ref="A78:F78"/>
    <mergeCell ref="J78:Q78"/>
    <mergeCell ref="J92:Q92"/>
    <mergeCell ref="A102:F102"/>
    <mergeCell ref="A92:F92"/>
    <mergeCell ref="A118:Q118"/>
    <mergeCell ref="A119:Q119"/>
    <mergeCell ref="A120:Q120"/>
    <mergeCell ref="A88:F88"/>
    <mergeCell ref="J88:Q88"/>
    <mergeCell ref="J73:Q73"/>
    <mergeCell ref="A73:F73"/>
    <mergeCell ref="A82:F82"/>
    <mergeCell ref="J82:Q82"/>
    <mergeCell ref="A110:F110"/>
    <mergeCell ref="J110:Q110"/>
    <mergeCell ref="A95:F95"/>
    <mergeCell ref="J95:Q95"/>
    <mergeCell ref="A103:F103"/>
    <mergeCell ref="J103:Q103"/>
    <mergeCell ref="A104:F104"/>
    <mergeCell ref="J104:Q104"/>
    <mergeCell ref="A96:F96"/>
    <mergeCell ref="A97:F97"/>
    <mergeCell ref="A98:F98"/>
    <mergeCell ref="A99:F99"/>
    <mergeCell ref="A100:F100"/>
  </mergeCells>
  <dataValidations count="8">
    <dataValidation type="list" allowBlank="1" showInputMessage="1" showErrorMessage="1" sqref="R70:R71">
      <formula1>#REF!</formula1>
    </dataValidation>
    <dataValidation type="list" allowBlank="1" showInputMessage="1" showErrorMessage="1" sqref="B11:B20">
      <formula1>"c,d,dc,r"</formula1>
    </dataValidation>
    <dataValidation allowBlank="1" showInputMessage="1" showErrorMessage="1" promptTitle="Nepovolená úprava" prompt="Úprava aktuálně vybrané buňky není povolena. Prosím, vyplňujte pouze buňky bez podbarvení (bílé)." sqref="A1:T1 A2:A5 I2:K2 B5:E5 G5:L5 J4:K4 N3:T5 A6:T10 A121:T122 A21:T24 F25:T32 A33:T35 B36:F42 Q11:T20 K41:Q42 A44:T45 A46:Q46 T46 A47:T50 H51:Q59 S51:T58 S85 A60:T62 A63:C71 E63:J71 L63:Q71 S63:T71 A72:T73 A74:F82 H74:Q82 S74:T81 T81:T82 S82 A85:Q86 T85:T86 A87:T88 A89:F104 H89:Q104 S89:T103 R104:T104 A105:T106 A107:Q107 T107 A108:T109 A110:F117 H110:Q117 S110:T117 R117 A118:T119 A120:Q120 T120 A83:T84 A51:F59 R59:T59 A36:A43 H36:J43 S38:S43 T36:T43"/>
    <dataValidation type="list" allowBlank="1" showInputMessage="1" showErrorMessage="1" sqref="B2:H2">
      <formula1>fakulty</formula1>
    </dataValidation>
    <dataValidation type="list" allowBlank="1" showInputMessage="1" showErrorMessage="1" sqref="L2:T2">
      <formula1>INDIRECT($B$2)</formula1>
    </dataValidation>
    <dataValidation allowBlank="1" showInputMessage="1" showError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M11:M20 O11:P20 N12:N20"/>
    <dataValidation allowBlank="1" showInput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N11"/>
    <dataValidation type="list" allowBlank="1" showInputMessage="1" showErrorMessage="1" sqref="M5">
      <formula1>$Y$18:$Y$19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List1</vt:lpstr>
      <vt:lpstr>FAI</vt:lpstr>
      <vt:lpstr>fakulty</vt:lpstr>
      <vt:lpstr>FAME</vt:lpstr>
      <vt:lpstr>FHS</vt:lpstr>
      <vt:lpstr>FLKŘ</vt:lpstr>
      <vt:lpstr>FMK</vt:lpstr>
      <vt:lpstr>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</dc:creator>
  <cp:keywords/>
  <dc:description/>
  <cp:lastModifiedBy>Uzivatel</cp:lastModifiedBy>
  <cp:revision/>
  <cp:lastPrinted>2019-03-28T15:58:20Z</cp:lastPrinted>
  <dcterms:created xsi:type="dcterms:W3CDTF">2018-11-28T18:19:53Z</dcterms:created>
  <dcterms:modified xsi:type="dcterms:W3CDTF">2019-10-14T08:38:40Z</dcterms:modified>
  <cp:category/>
  <cp:contentStatus/>
</cp:coreProperties>
</file>