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500" windowHeight="7455" tabRatio="803" firstSheet="11" activeTab="21"/>
  </bookViews>
  <sheets>
    <sheet name="Metodika " sheetId="65"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sheetId="66" r:id="rId15"/>
    <sheet name="6.2" sheetId="67" r:id="rId16"/>
    <sheet name="6.3" sheetId="23" r:id="rId17"/>
    <sheet name="6.4" sheetId="64" r:id="rId18"/>
    <sheet name="6.5" sheetId="68" r:id="rId19"/>
    <sheet name="6.6" sheetId="26" r:id="rId20"/>
    <sheet name="7.1" sheetId="61" r:id="rId21"/>
    <sheet name="7.2" sheetId="43" r:id="rId22"/>
    <sheet name="7.3" sheetId="58" r:id="rId23"/>
    <sheet name=" 8.1" sheetId="36" r:id="rId24"/>
    <sheet name="8.2" sheetId="57" r:id="rId25"/>
    <sheet name=" 8.3" sheetId="70" r:id="rId26"/>
    <sheet name="8.4 " sheetId="40" r:id="rId27"/>
    <sheet name="12.1" sheetId="30" r:id="rId28"/>
    <sheet name="12.2" sheetId="31" r:id="rId29"/>
  </sheets>
  <definedNames>
    <definedName name="_xlnm.Print_Area" localSheetId="0">'Metodika '!$A$1:$B$39</definedName>
  </definedNames>
  <calcPr calcId="162913"/>
</workbook>
</file>

<file path=xl/calcChain.xml><?xml version="1.0" encoding="utf-8"?>
<calcChain xmlns="http://schemas.openxmlformats.org/spreadsheetml/2006/main">
  <c r="B11" i="70" l="1"/>
  <c r="H11" i="70" l="1"/>
  <c r="G11" i="70"/>
  <c r="E11" i="70"/>
  <c r="D11" i="70"/>
  <c r="C11" i="70"/>
  <c r="R114" i="19" l="1"/>
  <c r="Q114" i="19"/>
  <c r="P114" i="19"/>
  <c r="O114" i="19"/>
  <c r="N114" i="19"/>
  <c r="M114" i="19"/>
  <c r="L114" i="19"/>
  <c r="K114" i="19"/>
  <c r="J114" i="19"/>
  <c r="I114" i="19"/>
  <c r="H114" i="19"/>
  <c r="G114" i="19"/>
  <c r="F114" i="19"/>
  <c r="E114" i="19"/>
  <c r="D114" i="19"/>
  <c r="C114" i="19"/>
  <c r="R113" i="19"/>
  <c r="Q113" i="19"/>
  <c r="P113" i="19"/>
  <c r="O113" i="19"/>
  <c r="N113" i="19"/>
  <c r="M113" i="19"/>
  <c r="L113" i="19"/>
  <c r="K113" i="19"/>
  <c r="J113" i="19"/>
  <c r="I113" i="19"/>
  <c r="H113" i="19"/>
  <c r="G113" i="19"/>
  <c r="F113" i="19"/>
  <c r="E113" i="19"/>
  <c r="D113" i="19"/>
  <c r="C113" i="19"/>
  <c r="R112" i="19"/>
  <c r="Q112" i="19"/>
  <c r="P112" i="19"/>
  <c r="O112" i="19"/>
  <c r="N112" i="19"/>
  <c r="M112" i="19"/>
  <c r="L112" i="19"/>
  <c r="K112" i="19"/>
  <c r="J112" i="19"/>
  <c r="I112" i="19"/>
  <c r="H112" i="19"/>
  <c r="G112" i="19"/>
  <c r="F112" i="19"/>
  <c r="E112" i="19"/>
  <c r="D112" i="19"/>
  <c r="C112" i="19"/>
  <c r="R111" i="19"/>
  <c r="Q111" i="19"/>
  <c r="P111" i="19"/>
  <c r="O111" i="19"/>
  <c r="N111" i="19"/>
  <c r="M111" i="19"/>
  <c r="L111" i="19"/>
  <c r="K111" i="19"/>
  <c r="J111" i="19"/>
  <c r="I111" i="19"/>
  <c r="H111" i="19"/>
  <c r="G111" i="19"/>
  <c r="F111" i="19"/>
  <c r="E111" i="19"/>
  <c r="D111" i="19"/>
  <c r="C111" i="19"/>
  <c r="R110" i="19"/>
  <c r="Q110" i="19"/>
  <c r="P110" i="19"/>
  <c r="O110" i="19"/>
  <c r="N110" i="19"/>
  <c r="M110" i="19"/>
  <c r="L110" i="19"/>
  <c r="K110" i="19"/>
  <c r="J110" i="19"/>
  <c r="I110" i="19"/>
  <c r="H110" i="19"/>
  <c r="G110" i="19"/>
  <c r="F110" i="19"/>
  <c r="E110" i="19"/>
  <c r="D110" i="19"/>
  <c r="C110" i="19"/>
  <c r="R109" i="19"/>
  <c r="Q109" i="19"/>
  <c r="P109" i="19"/>
  <c r="O109" i="19"/>
  <c r="N109" i="19"/>
  <c r="M109" i="19"/>
  <c r="L109" i="19"/>
  <c r="K109" i="19"/>
  <c r="J109" i="19"/>
  <c r="I109" i="19"/>
  <c r="H109" i="19"/>
  <c r="G109" i="19"/>
  <c r="F109" i="19"/>
  <c r="E109" i="19"/>
  <c r="D109" i="19"/>
  <c r="C109" i="19"/>
  <c r="R108" i="19"/>
  <c r="Q108" i="19"/>
  <c r="P108" i="19"/>
  <c r="O108" i="19"/>
  <c r="N108" i="19"/>
  <c r="M108" i="19"/>
  <c r="L108" i="19"/>
  <c r="K108" i="19"/>
  <c r="J108" i="19"/>
  <c r="I108" i="19"/>
  <c r="H108" i="19"/>
  <c r="G108" i="19"/>
  <c r="F108" i="19"/>
  <c r="E108" i="19"/>
  <c r="D108" i="19"/>
  <c r="C108" i="19"/>
  <c r="R107" i="19"/>
  <c r="Q107" i="19"/>
  <c r="P107" i="19"/>
  <c r="O107" i="19"/>
  <c r="N107" i="19"/>
  <c r="M107" i="19"/>
  <c r="L107" i="19"/>
  <c r="K107" i="19"/>
  <c r="J107" i="19"/>
  <c r="I107" i="19"/>
  <c r="H107" i="19"/>
  <c r="G107" i="19"/>
  <c r="F107" i="19"/>
  <c r="E107" i="19"/>
  <c r="D107" i="19"/>
  <c r="C107" i="19"/>
  <c r="R106" i="19"/>
  <c r="Q106" i="19"/>
  <c r="P106" i="19"/>
  <c r="O106" i="19"/>
  <c r="N106" i="19"/>
  <c r="M106" i="19"/>
  <c r="L106" i="19"/>
  <c r="K106" i="19"/>
  <c r="J106" i="19"/>
  <c r="I106" i="19"/>
  <c r="H106" i="19"/>
  <c r="G106" i="19"/>
  <c r="F106" i="19"/>
  <c r="E106" i="19"/>
  <c r="D106" i="19"/>
  <c r="C106" i="19"/>
  <c r="R105" i="19"/>
  <c r="Q105" i="19"/>
  <c r="P105" i="19"/>
  <c r="O105" i="19"/>
  <c r="N105" i="19"/>
  <c r="M105" i="19"/>
  <c r="L105" i="19"/>
  <c r="K105" i="19"/>
  <c r="J105" i="19"/>
  <c r="I105" i="19"/>
  <c r="H105" i="19"/>
  <c r="G105" i="19"/>
  <c r="F105" i="19"/>
  <c r="E105" i="19"/>
  <c r="D105" i="19"/>
  <c r="C105" i="19"/>
  <c r="R104" i="19"/>
  <c r="R115" i="19" s="1"/>
  <c r="Q104" i="19"/>
  <c r="Q115" i="19" s="1"/>
  <c r="P104" i="19"/>
  <c r="P115" i="19" s="1"/>
  <c r="O104" i="19"/>
  <c r="O115" i="19" s="1"/>
  <c r="N104" i="19"/>
  <c r="N115" i="19" s="1"/>
  <c r="M104" i="19"/>
  <c r="M115" i="19" s="1"/>
  <c r="L104" i="19"/>
  <c r="L115" i="19" s="1"/>
  <c r="K104" i="19"/>
  <c r="K115" i="19" s="1"/>
  <c r="J104" i="19"/>
  <c r="J115" i="19" s="1"/>
  <c r="I104" i="19"/>
  <c r="I115" i="19" s="1"/>
  <c r="H104" i="19"/>
  <c r="H115" i="19" s="1"/>
  <c r="G104" i="19"/>
  <c r="G115" i="19" s="1"/>
  <c r="F104" i="19"/>
  <c r="F115" i="19" s="1"/>
  <c r="E104" i="19"/>
  <c r="E115" i="19" s="1"/>
  <c r="D104" i="19"/>
  <c r="D115" i="19" s="1"/>
  <c r="C104" i="19"/>
  <c r="C115" i="19" s="1"/>
  <c r="R101" i="19"/>
  <c r="Q101" i="19"/>
  <c r="P101" i="19"/>
  <c r="N87" i="19"/>
  <c r="M87" i="19"/>
  <c r="L87" i="19"/>
  <c r="F87" i="19"/>
  <c r="E87" i="19"/>
  <c r="D87" i="19"/>
  <c r="R73" i="19"/>
  <c r="Q73" i="19"/>
  <c r="P73" i="19"/>
  <c r="N73" i="19"/>
  <c r="M73" i="19"/>
  <c r="L73" i="19"/>
  <c r="J73" i="19"/>
  <c r="I73" i="19"/>
  <c r="H73" i="19"/>
  <c r="F73" i="19"/>
  <c r="E73" i="19"/>
  <c r="D73" i="19"/>
  <c r="R59" i="19"/>
  <c r="Q59" i="19"/>
  <c r="P59" i="19"/>
  <c r="N59" i="19"/>
  <c r="M59" i="19"/>
  <c r="L59" i="19"/>
  <c r="F59" i="19"/>
  <c r="E59" i="19"/>
  <c r="D59" i="19"/>
  <c r="R45" i="19"/>
  <c r="Q45" i="19"/>
  <c r="P45" i="19"/>
  <c r="N45" i="19"/>
  <c r="M45" i="19"/>
  <c r="L45" i="19"/>
  <c r="F45" i="19"/>
  <c r="E45" i="19"/>
  <c r="D45" i="19"/>
  <c r="R31" i="19"/>
  <c r="Q31" i="19"/>
  <c r="P31" i="19"/>
  <c r="N31" i="19"/>
  <c r="M31" i="19"/>
  <c r="L31" i="19"/>
  <c r="F31" i="19"/>
  <c r="E31" i="19"/>
  <c r="D31" i="19"/>
  <c r="R17" i="19"/>
  <c r="Q17" i="19"/>
  <c r="P17" i="19"/>
  <c r="N17" i="19"/>
  <c r="M17" i="19"/>
  <c r="L17" i="19"/>
  <c r="F17" i="19"/>
  <c r="E17" i="19"/>
  <c r="D17" i="19"/>
  <c r="J131" i="17"/>
  <c r="I131" i="17"/>
  <c r="H131" i="17"/>
  <c r="G131" i="17"/>
  <c r="F131" i="17"/>
  <c r="E131" i="17"/>
  <c r="D131" i="17"/>
  <c r="C131" i="17"/>
  <c r="K131" i="17" s="1"/>
  <c r="J130" i="17"/>
  <c r="I130" i="17"/>
  <c r="H130" i="17"/>
  <c r="G130" i="17"/>
  <c r="F130" i="17"/>
  <c r="E130" i="17"/>
  <c r="D130" i="17"/>
  <c r="C130" i="17"/>
  <c r="K130" i="17" s="1"/>
  <c r="J128" i="17"/>
  <c r="I128" i="17"/>
  <c r="H128" i="17"/>
  <c r="G128" i="17"/>
  <c r="F128" i="17"/>
  <c r="E128" i="17"/>
  <c r="D128" i="17"/>
  <c r="C128" i="17"/>
  <c r="K128" i="17" s="1"/>
  <c r="J127" i="17"/>
  <c r="I127" i="17"/>
  <c r="H127" i="17"/>
  <c r="G127" i="17"/>
  <c r="F127" i="17"/>
  <c r="E127" i="17"/>
  <c r="D127" i="17"/>
  <c r="C127" i="17"/>
  <c r="K127" i="17" s="1"/>
  <c r="J126" i="17"/>
  <c r="I126" i="17"/>
  <c r="H126" i="17"/>
  <c r="G126" i="17"/>
  <c r="F126" i="17"/>
  <c r="E126" i="17"/>
  <c r="D126" i="17"/>
  <c r="C126" i="17"/>
  <c r="K126" i="17" s="1"/>
  <c r="J125" i="17"/>
  <c r="I125" i="17"/>
  <c r="H125" i="17"/>
  <c r="G125" i="17"/>
  <c r="F125" i="17"/>
  <c r="E125" i="17"/>
  <c r="D125" i="17"/>
  <c r="C125" i="17"/>
  <c r="K125" i="17" s="1"/>
  <c r="J124" i="17"/>
  <c r="I124" i="17"/>
  <c r="H124" i="17"/>
  <c r="G124" i="17"/>
  <c r="F124" i="17"/>
  <c r="E124" i="17"/>
  <c r="D124" i="17"/>
  <c r="C124" i="17"/>
  <c r="K124" i="17" s="1"/>
  <c r="J123" i="17"/>
  <c r="I123" i="17"/>
  <c r="H123" i="17"/>
  <c r="G123" i="17"/>
  <c r="F123" i="17"/>
  <c r="E123" i="17"/>
  <c r="D123" i="17"/>
  <c r="C123" i="17"/>
  <c r="K123" i="17" s="1"/>
  <c r="J122" i="17"/>
  <c r="I122" i="17"/>
  <c r="H122" i="17"/>
  <c r="G122" i="17"/>
  <c r="F122" i="17"/>
  <c r="E122" i="17"/>
  <c r="D122" i="17"/>
  <c r="C122" i="17"/>
  <c r="K122" i="17" s="1"/>
  <c r="J121" i="17"/>
  <c r="I121" i="17"/>
  <c r="H121" i="17"/>
  <c r="G121" i="17"/>
  <c r="F121" i="17"/>
  <c r="E121" i="17"/>
  <c r="D121" i="17"/>
  <c r="C121" i="17"/>
  <c r="K121" i="17" s="1"/>
  <c r="J120" i="17"/>
  <c r="I120" i="17"/>
  <c r="H120" i="17"/>
  <c r="G120" i="17"/>
  <c r="F120" i="17"/>
  <c r="E120" i="17"/>
  <c r="D120" i="17"/>
  <c r="C120" i="17"/>
  <c r="K120" i="17" s="1"/>
  <c r="J119" i="17"/>
  <c r="I119" i="17"/>
  <c r="H119" i="17"/>
  <c r="G119" i="17"/>
  <c r="F119" i="17"/>
  <c r="E119" i="17"/>
  <c r="D119" i="17"/>
  <c r="C119" i="17"/>
  <c r="K119" i="17" s="1"/>
  <c r="J118" i="17"/>
  <c r="I118" i="17"/>
  <c r="H118" i="17"/>
  <c r="G118" i="17"/>
  <c r="F118" i="17"/>
  <c r="E118" i="17"/>
  <c r="D118" i="17"/>
  <c r="C118" i="17"/>
  <c r="K118" i="17" s="1"/>
  <c r="K129" i="17" s="1"/>
  <c r="K115" i="17"/>
  <c r="K114" i="17"/>
  <c r="J113" i="17"/>
  <c r="I113" i="17"/>
  <c r="H113" i="17"/>
  <c r="G113" i="17"/>
  <c r="F113" i="17"/>
  <c r="E113" i="17"/>
  <c r="D113" i="17"/>
  <c r="C113" i="17"/>
  <c r="K112" i="17"/>
  <c r="K111" i="17"/>
  <c r="K110" i="17"/>
  <c r="K109" i="17"/>
  <c r="K108" i="17"/>
  <c r="K107" i="17"/>
  <c r="K106" i="17"/>
  <c r="K105" i="17"/>
  <c r="K104" i="17"/>
  <c r="K103" i="17"/>
  <c r="K102" i="17"/>
  <c r="K113" i="17" s="1"/>
  <c r="K99" i="17"/>
  <c r="K98" i="17"/>
  <c r="J97" i="17"/>
  <c r="I97" i="17"/>
  <c r="H97" i="17"/>
  <c r="G97" i="17"/>
  <c r="F97" i="17"/>
  <c r="E97" i="17"/>
  <c r="D97" i="17"/>
  <c r="C97" i="17"/>
  <c r="K96" i="17"/>
  <c r="K95" i="17"/>
  <c r="K94" i="17"/>
  <c r="K93" i="17"/>
  <c r="K92" i="17"/>
  <c r="K91" i="17"/>
  <c r="K90" i="17"/>
  <c r="K89" i="17"/>
  <c r="K88" i="17"/>
  <c r="K87" i="17"/>
  <c r="K86" i="17"/>
  <c r="K97" i="17" s="1"/>
  <c r="K83" i="17"/>
  <c r="K82" i="17"/>
  <c r="J81" i="17"/>
  <c r="I81" i="17"/>
  <c r="H81" i="17"/>
  <c r="G81" i="17"/>
  <c r="F81" i="17"/>
  <c r="E81" i="17"/>
  <c r="D81" i="17"/>
  <c r="C81" i="17"/>
  <c r="K80" i="17"/>
  <c r="K79" i="17"/>
  <c r="K78" i="17"/>
  <c r="K77" i="17"/>
  <c r="K76" i="17"/>
  <c r="K75" i="17"/>
  <c r="K74" i="17"/>
  <c r="K73" i="17"/>
  <c r="K81" i="17" s="1"/>
  <c r="K72" i="17"/>
  <c r="K71" i="17"/>
  <c r="K70" i="17"/>
  <c r="K67" i="17"/>
  <c r="K66" i="17"/>
  <c r="J65" i="17"/>
  <c r="I65" i="17"/>
  <c r="I129" i="17" s="1"/>
  <c r="H65" i="17"/>
  <c r="G65" i="17"/>
  <c r="F65" i="17"/>
  <c r="E65" i="17"/>
  <c r="D65" i="17"/>
  <c r="C65" i="17"/>
  <c r="K64" i="17"/>
  <c r="K63" i="17"/>
  <c r="K62" i="17"/>
  <c r="K61" i="17"/>
  <c r="K60" i="17"/>
  <c r="K59" i="17"/>
  <c r="K58" i="17"/>
  <c r="K57" i="17"/>
  <c r="K56" i="17"/>
  <c r="K55" i="17"/>
  <c r="K54" i="17"/>
  <c r="K65" i="17" s="1"/>
  <c r="K51" i="17"/>
  <c r="K50" i="17"/>
  <c r="J49" i="17"/>
  <c r="I49" i="17"/>
  <c r="H49" i="17"/>
  <c r="G49" i="17"/>
  <c r="F49" i="17"/>
  <c r="E49" i="17"/>
  <c r="D49" i="17"/>
  <c r="C49" i="17"/>
  <c r="K48" i="17"/>
  <c r="K47" i="17"/>
  <c r="K46" i="17"/>
  <c r="K45" i="17"/>
  <c r="K44" i="17"/>
  <c r="K43" i="17"/>
  <c r="K42" i="17"/>
  <c r="K41" i="17"/>
  <c r="K40" i="17"/>
  <c r="K39" i="17"/>
  <c r="K38" i="17"/>
  <c r="K49" i="17" s="1"/>
  <c r="K35" i="17"/>
  <c r="K34" i="17"/>
  <c r="J33" i="17"/>
  <c r="I33" i="17"/>
  <c r="H33" i="17"/>
  <c r="G33" i="17"/>
  <c r="F33" i="17"/>
  <c r="E33" i="17"/>
  <c r="D33" i="17"/>
  <c r="C33" i="17"/>
  <c r="K32" i="17"/>
  <c r="K31" i="17"/>
  <c r="K30" i="17"/>
  <c r="K29" i="17"/>
  <c r="K28" i="17"/>
  <c r="K27" i="17"/>
  <c r="K26" i="17"/>
  <c r="K25" i="17"/>
  <c r="K24" i="17"/>
  <c r="K23" i="17"/>
  <c r="K22" i="17"/>
  <c r="K33" i="17" s="1"/>
  <c r="K19" i="17"/>
  <c r="K18" i="17"/>
  <c r="K17" i="17"/>
  <c r="J17" i="17"/>
  <c r="J129" i="17" s="1"/>
  <c r="I17" i="17"/>
  <c r="H17" i="17"/>
  <c r="H129" i="17" s="1"/>
  <c r="G17" i="17"/>
  <c r="G129" i="17" s="1"/>
  <c r="F17" i="17"/>
  <c r="F129" i="17" s="1"/>
  <c r="E17" i="17"/>
  <c r="E129" i="17" s="1"/>
  <c r="D17" i="17"/>
  <c r="D129" i="17" s="1"/>
  <c r="C17" i="17"/>
  <c r="C129" i="17" s="1"/>
  <c r="K16" i="17"/>
  <c r="K15" i="17"/>
  <c r="K14" i="17"/>
  <c r="K13" i="17"/>
  <c r="K12" i="17"/>
  <c r="K11" i="17"/>
  <c r="K10" i="17"/>
  <c r="K9" i="17"/>
  <c r="K8" i="17"/>
  <c r="K7" i="17"/>
  <c r="K6" i="17"/>
  <c r="B15" i="28"/>
  <c r="C15" i="28" s="1"/>
  <c r="J86" i="14"/>
  <c r="I86" i="14"/>
  <c r="H86" i="14"/>
  <c r="G86" i="14"/>
  <c r="F86" i="14"/>
  <c r="E86" i="14"/>
  <c r="D86" i="14"/>
  <c r="C86" i="14"/>
  <c r="K86" i="14" s="1"/>
  <c r="J85" i="14"/>
  <c r="I85" i="14"/>
  <c r="H85" i="14"/>
  <c r="G85" i="14"/>
  <c r="F85" i="14"/>
  <c r="E85" i="14"/>
  <c r="D85" i="14"/>
  <c r="C85" i="14"/>
  <c r="K85" i="14" s="1"/>
  <c r="J84" i="14"/>
  <c r="I84" i="14"/>
  <c r="H84" i="14"/>
  <c r="G84" i="14"/>
  <c r="F84" i="14"/>
  <c r="E84" i="14"/>
  <c r="D84" i="14"/>
  <c r="C84" i="14"/>
  <c r="K84" i="14" s="1"/>
  <c r="J83" i="14"/>
  <c r="I83" i="14"/>
  <c r="H83" i="14"/>
  <c r="G83" i="14"/>
  <c r="F83" i="14"/>
  <c r="E83" i="14"/>
  <c r="D83" i="14"/>
  <c r="C83" i="14"/>
  <c r="K83" i="14" s="1"/>
  <c r="J82" i="14"/>
  <c r="I82" i="14"/>
  <c r="H82" i="14"/>
  <c r="G82" i="14"/>
  <c r="F82" i="14"/>
  <c r="E82" i="14"/>
  <c r="D82" i="14"/>
  <c r="C82" i="14"/>
  <c r="K82" i="14" s="1"/>
  <c r="J81" i="14"/>
  <c r="I81" i="14"/>
  <c r="H81" i="14"/>
  <c r="G81" i="14"/>
  <c r="F81" i="14"/>
  <c r="E81" i="14"/>
  <c r="D81" i="14"/>
  <c r="C81" i="14"/>
  <c r="K81" i="14" s="1"/>
  <c r="J80" i="14"/>
  <c r="I80" i="14"/>
  <c r="H80" i="14"/>
  <c r="G80" i="14"/>
  <c r="F80" i="14"/>
  <c r="E80" i="14"/>
  <c r="D80" i="14"/>
  <c r="C80" i="14"/>
  <c r="K80" i="14" s="1"/>
  <c r="J79" i="14"/>
  <c r="I79" i="14"/>
  <c r="H79" i="14"/>
  <c r="G79" i="14"/>
  <c r="F79" i="14"/>
  <c r="E79" i="14"/>
  <c r="D79" i="14"/>
  <c r="C79" i="14"/>
  <c r="K79" i="14" s="1"/>
  <c r="J78" i="14"/>
  <c r="I78" i="14"/>
  <c r="H78" i="14"/>
  <c r="G78" i="14"/>
  <c r="F78" i="14"/>
  <c r="E78" i="14"/>
  <c r="D78" i="14"/>
  <c r="C78" i="14"/>
  <c r="K78" i="14" s="1"/>
  <c r="J77" i="14"/>
  <c r="I77" i="14"/>
  <c r="H77" i="14"/>
  <c r="G77" i="14"/>
  <c r="F77" i="14"/>
  <c r="E77" i="14"/>
  <c r="D77" i="14"/>
  <c r="C77" i="14"/>
  <c r="K77" i="14" s="1"/>
  <c r="J76" i="14"/>
  <c r="I76" i="14"/>
  <c r="H76" i="14"/>
  <c r="G76" i="14"/>
  <c r="F76" i="14"/>
  <c r="E76" i="14"/>
  <c r="D76" i="14"/>
  <c r="C76" i="14"/>
  <c r="K76" i="14" s="1"/>
  <c r="J73" i="14"/>
  <c r="I73" i="14"/>
  <c r="H73" i="14"/>
  <c r="G73" i="14"/>
  <c r="F73" i="14"/>
  <c r="E73" i="14"/>
  <c r="D73" i="14"/>
  <c r="C73" i="14"/>
  <c r="K72" i="14"/>
  <c r="K71" i="14"/>
  <c r="K70" i="14"/>
  <c r="K69" i="14"/>
  <c r="K68" i="14"/>
  <c r="K67" i="14"/>
  <c r="K66" i="14"/>
  <c r="K65" i="14"/>
  <c r="K64" i="14"/>
  <c r="K63" i="14"/>
  <c r="K62" i="14"/>
  <c r="K73" i="14" s="1"/>
  <c r="J59" i="14"/>
  <c r="I59" i="14"/>
  <c r="H59" i="14"/>
  <c r="G59" i="14"/>
  <c r="F59" i="14"/>
  <c r="E59" i="14"/>
  <c r="D59" i="14"/>
  <c r="C59" i="14"/>
  <c r="K58" i="14"/>
  <c r="K57" i="14"/>
  <c r="K56" i="14"/>
  <c r="K55" i="14"/>
  <c r="K54" i="14"/>
  <c r="K53" i="14"/>
  <c r="K52" i="14"/>
  <c r="K51" i="14"/>
  <c r="K59" i="14" s="1"/>
  <c r="K50" i="14"/>
  <c r="K49" i="14"/>
  <c r="K48" i="14"/>
  <c r="J45" i="14"/>
  <c r="I45" i="14"/>
  <c r="H45" i="14"/>
  <c r="G45" i="14"/>
  <c r="F45" i="14"/>
  <c r="E45" i="14"/>
  <c r="D45" i="14"/>
  <c r="C45" i="14"/>
  <c r="K44" i="14"/>
  <c r="K43" i="14"/>
  <c r="K42" i="14"/>
  <c r="K41" i="14"/>
  <c r="K40" i="14"/>
  <c r="K39" i="14"/>
  <c r="K38" i="14"/>
  <c r="K37" i="14"/>
  <c r="K36" i="14"/>
  <c r="K35" i="14"/>
  <c r="K34" i="14"/>
  <c r="K45" i="14" s="1"/>
  <c r="J31" i="14"/>
  <c r="I31" i="14"/>
  <c r="H31" i="14"/>
  <c r="G31" i="14"/>
  <c r="F31" i="14"/>
  <c r="E31" i="14"/>
  <c r="D31" i="14"/>
  <c r="C31" i="14"/>
  <c r="C87" i="14" s="1"/>
  <c r="K30" i="14"/>
  <c r="K29" i="14"/>
  <c r="K28" i="14"/>
  <c r="K27" i="14"/>
  <c r="K26" i="14"/>
  <c r="K25" i="14"/>
  <c r="K24" i="14"/>
  <c r="K23" i="14"/>
  <c r="K31" i="14" s="1"/>
  <c r="K22" i="14"/>
  <c r="K21" i="14"/>
  <c r="K20" i="14"/>
  <c r="J17" i="14"/>
  <c r="J87" i="14" s="1"/>
  <c r="I17" i="14"/>
  <c r="I87" i="14" s="1"/>
  <c r="H17" i="14"/>
  <c r="H87" i="14" s="1"/>
  <c r="G17" i="14"/>
  <c r="G87" i="14" s="1"/>
  <c r="F17" i="14"/>
  <c r="F87" i="14" s="1"/>
  <c r="E17" i="14"/>
  <c r="E87" i="14" s="1"/>
  <c r="D17" i="14"/>
  <c r="D87" i="14" s="1"/>
  <c r="C17" i="14"/>
  <c r="K16" i="14"/>
  <c r="K15" i="14"/>
  <c r="K14" i="14"/>
  <c r="K13" i="14"/>
  <c r="K12" i="14"/>
  <c r="K11" i="14"/>
  <c r="K10" i="14"/>
  <c r="K9" i="14"/>
  <c r="K8" i="14"/>
  <c r="K7" i="14"/>
  <c r="K6" i="14"/>
  <c r="K17" i="14" s="1"/>
  <c r="J130" i="47"/>
  <c r="I130" i="47"/>
  <c r="H130" i="47"/>
  <c r="G130" i="47"/>
  <c r="F130" i="47"/>
  <c r="E130" i="47"/>
  <c r="D130" i="47"/>
  <c r="C130" i="47"/>
  <c r="K130" i="47" s="1"/>
  <c r="J129" i="47"/>
  <c r="I129" i="47"/>
  <c r="H129" i="47"/>
  <c r="G129" i="47"/>
  <c r="F129" i="47"/>
  <c r="E129" i="47"/>
  <c r="D129" i="47"/>
  <c r="C129" i="47"/>
  <c r="K129" i="47" s="1"/>
  <c r="J127" i="47"/>
  <c r="I127" i="47"/>
  <c r="H127" i="47"/>
  <c r="G127" i="47"/>
  <c r="F127" i="47"/>
  <c r="E127" i="47"/>
  <c r="D127" i="47"/>
  <c r="C127" i="47"/>
  <c r="K127" i="47" s="1"/>
  <c r="J126" i="47"/>
  <c r="I126" i="47"/>
  <c r="H126" i="47"/>
  <c r="G126" i="47"/>
  <c r="F126" i="47"/>
  <c r="E126" i="47"/>
  <c r="D126" i="47"/>
  <c r="C126" i="47"/>
  <c r="K126" i="47" s="1"/>
  <c r="J125" i="47"/>
  <c r="I125" i="47"/>
  <c r="H125" i="47"/>
  <c r="G125" i="47"/>
  <c r="F125" i="47"/>
  <c r="E125" i="47"/>
  <c r="D125" i="47"/>
  <c r="C125" i="47"/>
  <c r="K125" i="47" s="1"/>
  <c r="J124" i="47"/>
  <c r="I124" i="47"/>
  <c r="H124" i="47"/>
  <c r="G124" i="47"/>
  <c r="F124" i="47"/>
  <c r="E124" i="47"/>
  <c r="D124" i="47"/>
  <c r="C124" i="47"/>
  <c r="K124" i="47" s="1"/>
  <c r="J123" i="47"/>
  <c r="I123" i="47"/>
  <c r="H123" i="47"/>
  <c r="G123" i="47"/>
  <c r="F123" i="47"/>
  <c r="E123" i="47"/>
  <c r="D123" i="47"/>
  <c r="C123" i="47"/>
  <c r="K123" i="47" s="1"/>
  <c r="J122" i="47"/>
  <c r="I122" i="47"/>
  <c r="H122" i="47"/>
  <c r="G122" i="47"/>
  <c r="F122" i="47"/>
  <c r="E122" i="47"/>
  <c r="D122" i="47"/>
  <c r="C122" i="47"/>
  <c r="K122" i="47" s="1"/>
  <c r="J121" i="47"/>
  <c r="I121" i="47"/>
  <c r="H121" i="47"/>
  <c r="G121" i="47"/>
  <c r="F121" i="47"/>
  <c r="E121" i="47"/>
  <c r="D121" i="47"/>
  <c r="C121" i="47"/>
  <c r="K121" i="47" s="1"/>
  <c r="J120" i="47"/>
  <c r="I120" i="47"/>
  <c r="H120" i="47"/>
  <c r="G120" i="47"/>
  <c r="F120" i="47"/>
  <c r="E120" i="47"/>
  <c r="D120" i="47"/>
  <c r="C120" i="47"/>
  <c r="K120" i="47" s="1"/>
  <c r="J119" i="47"/>
  <c r="I119" i="47"/>
  <c r="H119" i="47"/>
  <c r="G119" i="47"/>
  <c r="F119" i="47"/>
  <c r="E119" i="47"/>
  <c r="D119" i="47"/>
  <c r="C119" i="47"/>
  <c r="K119" i="47" s="1"/>
  <c r="J118" i="47"/>
  <c r="I118" i="47"/>
  <c r="H118" i="47"/>
  <c r="G118" i="47"/>
  <c r="F118" i="47"/>
  <c r="E118" i="47"/>
  <c r="D118" i="47"/>
  <c r="C118" i="47"/>
  <c r="K118" i="47" s="1"/>
  <c r="J117" i="47"/>
  <c r="I117" i="47"/>
  <c r="H117" i="47"/>
  <c r="G117" i="47"/>
  <c r="F117" i="47"/>
  <c r="E117" i="47"/>
  <c r="D117" i="47"/>
  <c r="C117" i="47"/>
  <c r="K117" i="47" s="1"/>
  <c r="K114" i="47"/>
  <c r="K113" i="47"/>
  <c r="J112" i="47"/>
  <c r="I112" i="47"/>
  <c r="H112" i="47"/>
  <c r="G112" i="47"/>
  <c r="F112" i="47"/>
  <c r="E112" i="47"/>
  <c r="D112" i="47"/>
  <c r="C112" i="47"/>
  <c r="K111" i="47"/>
  <c r="K110" i="47"/>
  <c r="K109" i="47"/>
  <c r="K108" i="47"/>
  <c r="K107" i="47"/>
  <c r="K106" i="47"/>
  <c r="K105" i="47"/>
  <c r="K104" i="47"/>
  <c r="K103" i="47"/>
  <c r="K112" i="47" s="1"/>
  <c r="K102" i="47"/>
  <c r="K101" i="47"/>
  <c r="K98" i="47"/>
  <c r="K97" i="47"/>
  <c r="J96" i="47"/>
  <c r="I96" i="47"/>
  <c r="H96" i="47"/>
  <c r="G96" i="47"/>
  <c r="F96" i="47"/>
  <c r="E96" i="47"/>
  <c r="D96" i="47"/>
  <c r="C96" i="47"/>
  <c r="K95" i="47"/>
  <c r="K94" i="47"/>
  <c r="K93" i="47"/>
  <c r="K92" i="47"/>
  <c r="K91" i="47"/>
  <c r="K90" i="47"/>
  <c r="K89" i="47"/>
  <c r="K88" i="47"/>
  <c r="K96" i="47" s="1"/>
  <c r="K87" i="47"/>
  <c r="K86" i="47"/>
  <c r="K85" i="47"/>
  <c r="K82" i="47"/>
  <c r="K81" i="47"/>
  <c r="J80" i="47"/>
  <c r="I80" i="47"/>
  <c r="H80" i="47"/>
  <c r="G80" i="47"/>
  <c r="F80" i="47"/>
  <c r="E80" i="47"/>
  <c r="D80" i="47"/>
  <c r="C80" i="47"/>
  <c r="K79" i="47"/>
  <c r="K78" i="47"/>
  <c r="K77" i="47"/>
  <c r="K76" i="47"/>
  <c r="K75" i="47"/>
  <c r="K74" i="47"/>
  <c r="K73" i="47"/>
  <c r="K72" i="47"/>
  <c r="K71" i="47"/>
  <c r="K70" i="47"/>
  <c r="K80" i="47" s="1"/>
  <c r="K69" i="47"/>
  <c r="K66" i="47"/>
  <c r="K65" i="47"/>
  <c r="J64" i="47"/>
  <c r="I64" i="47"/>
  <c r="H64" i="47"/>
  <c r="G64" i="47"/>
  <c r="F64" i="47"/>
  <c r="E64" i="47"/>
  <c r="D64" i="47"/>
  <c r="C64" i="47"/>
  <c r="K63" i="47"/>
  <c r="K62" i="47"/>
  <c r="K61" i="47"/>
  <c r="K60" i="47"/>
  <c r="K59" i="47"/>
  <c r="K58" i="47"/>
  <c r="K57" i="47"/>
  <c r="K56" i="47"/>
  <c r="K55" i="47"/>
  <c r="K54" i="47"/>
  <c r="K53" i="47"/>
  <c r="K64" i="47" s="1"/>
  <c r="K50" i="47"/>
  <c r="K49" i="47"/>
  <c r="J48" i="47"/>
  <c r="I48" i="47"/>
  <c r="H48" i="47"/>
  <c r="G48" i="47"/>
  <c r="F48" i="47"/>
  <c r="E48" i="47"/>
  <c r="D48" i="47"/>
  <c r="C48" i="47"/>
  <c r="K47" i="47"/>
  <c r="K46" i="47"/>
  <c r="K45" i="47"/>
  <c r="K44" i="47"/>
  <c r="K43" i="47"/>
  <c r="K42" i="47"/>
  <c r="K41" i="47"/>
  <c r="K40" i="47"/>
  <c r="K39" i="47"/>
  <c r="K48" i="47" s="1"/>
  <c r="K38" i="47"/>
  <c r="K37" i="47"/>
  <c r="K34" i="47"/>
  <c r="K33" i="47"/>
  <c r="J32" i="47"/>
  <c r="I32" i="47"/>
  <c r="H32" i="47"/>
  <c r="G32" i="47"/>
  <c r="F32" i="47"/>
  <c r="E32" i="47"/>
  <c r="D32" i="47"/>
  <c r="C32" i="47"/>
  <c r="K31" i="47"/>
  <c r="K30" i="47"/>
  <c r="K29" i="47"/>
  <c r="K28" i="47"/>
  <c r="K27" i="47"/>
  <c r="K26" i="47"/>
  <c r="K25" i="47"/>
  <c r="K24" i="47"/>
  <c r="K32" i="47" s="1"/>
  <c r="K23" i="47"/>
  <c r="K22" i="47"/>
  <c r="K21" i="47"/>
  <c r="K18" i="47"/>
  <c r="K17" i="47"/>
  <c r="J16" i="47"/>
  <c r="J128" i="47" s="1"/>
  <c r="I16" i="47"/>
  <c r="I128" i="47" s="1"/>
  <c r="H16" i="47"/>
  <c r="H128" i="47" s="1"/>
  <c r="G16" i="47"/>
  <c r="G128" i="47" s="1"/>
  <c r="F16" i="47"/>
  <c r="F128" i="47" s="1"/>
  <c r="E16" i="47"/>
  <c r="E128" i="47" s="1"/>
  <c r="D16" i="47"/>
  <c r="D128" i="47" s="1"/>
  <c r="C16" i="47"/>
  <c r="C128" i="47" s="1"/>
  <c r="K15" i="47"/>
  <c r="K14" i="47"/>
  <c r="K13" i="47"/>
  <c r="K12" i="47"/>
  <c r="K11" i="47"/>
  <c r="K10" i="47"/>
  <c r="K9" i="47"/>
  <c r="K8" i="47"/>
  <c r="K7" i="47"/>
  <c r="K6" i="47"/>
  <c r="K16" i="47" s="1"/>
  <c r="K5" i="47"/>
  <c r="I4" i="8"/>
  <c r="I3" i="8"/>
  <c r="K6" i="59"/>
  <c r="K17" i="59" s="1"/>
  <c r="K7" i="59"/>
  <c r="K8" i="59"/>
  <c r="K9" i="59"/>
  <c r="K10" i="59"/>
  <c r="K11" i="59"/>
  <c r="K12" i="59"/>
  <c r="K13" i="59"/>
  <c r="K14" i="59"/>
  <c r="K15" i="59"/>
  <c r="K16" i="59"/>
  <c r="C17" i="59"/>
  <c r="D17" i="59"/>
  <c r="E17" i="59"/>
  <c r="F17" i="59"/>
  <c r="G17" i="59"/>
  <c r="H17" i="59"/>
  <c r="I17" i="59"/>
  <c r="J17" i="59"/>
  <c r="K20" i="59"/>
  <c r="K21" i="59"/>
  <c r="K31" i="59" s="1"/>
  <c r="K22" i="59"/>
  <c r="K23" i="59"/>
  <c r="K24" i="59"/>
  <c r="K25" i="59"/>
  <c r="K26" i="59"/>
  <c r="K27" i="59"/>
  <c r="K28" i="59"/>
  <c r="K29" i="59"/>
  <c r="K30" i="59"/>
  <c r="C31" i="59"/>
  <c r="D31" i="59"/>
  <c r="E31" i="59"/>
  <c r="F31" i="59"/>
  <c r="G31" i="59"/>
  <c r="H31" i="59"/>
  <c r="I31" i="59"/>
  <c r="I101" i="59" s="1"/>
  <c r="J31" i="59"/>
  <c r="K34" i="59"/>
  <c r="K45" i="59" s="1"/>
  <c r="K35" i="59"/>
  <c r="K36" i="59"/>
  <c r="K37" i="59"/>
  <c r="K38" i="59"/>
  <c r="K39" i="59"/>
  <c r="K40" i="59"/>
  <c r="K41" i="59"/>
  <c r="K42" i="59"/>
  <c r="K43" i="59"/>
  <c r="K44" i="59"/>
  <c r="C45" i="59"/>
  <c r="D45" i="59"/>
  <c r="E45" i="59"/>
  <c r="F45" i="59"/>
  <c r="G45" i="59"/>
  <c r="H45" i="59"/>
  <c r="I45" i="59"/>
  <c r="J45" i="59"/>
  <c r="K48" i="59"/>
  <c r="K49" i="59"/>
  <c r="K59" i="59" s="1"/>
  <c r="K50" i="59"/>
  <c r="K51" i="59"/>
  <c r="K52" i="59"/>
  <c r="K53" i="59"/>
  <c r="K54" i="59"/>
  <c r="K55" i="59"/>
  <c r="K56" i="59"/>
  <c r="K57" i="59"/>
  <c r="K58" i="59"/>
  <c r="C59" i="59"/>
  <c r="D59" i="59"/>
  <c r="E59" i="59"/>
  <c r="F59" i="59"/>
  <c r="G59" i="59"/>
  <c r="H59" i="59"/>
  <c r="I59" i="59"/>
  <c r="J59" i="59"/>
  <c r="K62" i="59"/>
  <c r="K73" i="59" s="1"/>
  <c r="K63" i="59"/>
  <c r="K64" i="59"/>
  <c r="K65" i="59"/>
  <c r="K66" i="59"/>
  <c r="K67" i="59"/>
  <c r="K68" i="59"/>
  <c r="K69" i="59"/>
  <c r="K70" i="59"/>
  <c r="K71" i="59"/>
  <c r="K72" i="59"/>
  <c r="C73" i="59"/>
  <c r="D73" i="59"/>
  <c r="E73" i="59"/>
  <c r="F73" i="59"/>
  <c r="G73" i="59"/>
  <c r="H73" i="59"/>
  <c r="I73" i="59"/>
  <c r="J73" i="59"/>
  <c r="K76" i="59"/>
  <c r="K77" i="59"/>
  <c r="K87" i="59" s="1"/>
  <c r="K78" i="59"/>
  <c r="K79" i="59"/>
  <c r="K80" i="59"/>
  <c r="K81" i="59"/>
  <c r="K82" i="59"/>
  <c r="K83" i="59"/>
  <c r="K84" i="59"/>
  <c r="K85" i="59"/>
  <c r="K86" i="59"/>
  <c r="C87" i="59"/>
  <c r="D87" i="59"/>
  <c r="E87" i="59"/>
  <c r="F87" i="59"/>
  <c r="G87" i="59"/>
  <c r="H87" i="59"/>
  <c r="I87" i="59"/>
  <c r="J87" i="59"/>
  <c r="C90" i="59"/>
  <c r="D90" i="59"/>
  <c r="E90" i="59"/>
  <c r="F90" i="59"/>
  <c r="G90" i="59"/>
  <c r="H90" i="59"/>
  <c r="K90" i="59" s="1"/>
  <c r="K101" i="59" s="1"/>
  <c r="I90" i="59"/>
  <c r="J90" i="59"/>
  <c r="C91" i="59"/>
  <c r="D91" i="59"/>
  <c r="E91" i="59"/>
  <c r="F91" i="59"/>
  <c r="G91" i="59"/>
  <c r="K91" i="59" s="1"/>
  <c r="H91" i="59"/>
  <c r="I91" i="59"/>
  <c r="J91" i="59"/>
  <c r="C92" i="59"/>
  <c r="D92" i="59"/>
  <c r="E92" i="59"/>
  <c r="F92" i="59"/>
  <c r="K92" i="59" s="1"/>
  <c r="G92" i="59"/>
  <c r="H92" i="59"/>
  <c r="I92" i="59"/>
  <c r="J92" i="59"/>
  <c r="C93" i="59"/>
  <c r="D93" i="59"/>
  <c r="E93" i="59"/>
  <c r="K93" i="59" s="1"/>
  <c r="F93" i="59"/>
  <c r="G93" i="59"/>
  <c r="H93" i="59"/>
  <c r="I93" i="59"/>
  <c r="J93" i="59"/>
  <c r="C94" i="59"/>
  <c r="D94" i="59"/>
  <c r="K94" i="59" s="1"/>
  <c r="E94" i="59"/>
  <c r="F94" i="59"/>
  <c r="G94" i="59"/>
  <c r="H94" i="59"/>
  <c r="I94" i="59"/>
  <c r="J94" i="59"/>
  <c r="C95" i="59"/>
  <c r="K95" i="59" s="1"/>
  <c r="D95" i="59"/>
  <c r="E95" i="59"/>
  <c r="F95" i="59"/>
  <c r="G95" i="59"/>
  <c r="H95" i="59"/>
  <c r="I95" i="59"/>
  <c r="J95" i="59"/>
  <c r="C96" i="59"/>
  <c r="D96" i="59"/>
  <c r="E96" i="59"/>
  <c r="F96" i="59"/>
  <c r="G96" i="59"/>
  <c r="H96" i="59"/>
  <c r="I96" i="59"/>
  <c r="J96" i="59"/>
  <c r="K96" i="59" s="1"/>
  <c r="C97" i="59"/>
  <c r="D97" i="59"/>
  <c r="E97" i="59"/>
  <c r="F97" i="59"/>
  <c r="G97" i="59"/>
  <c r="H97" i="59"/>
  <c r="I97" i="59"/>
  <c r="K97" i="59" s="1"/>
  <c r="J97" i="59"/>
  <c r="C98" i="59"/>
  <c r="D98" i="59"/>
  <c r="E98" i="59"/>
  <c r="F98" i="59"/>
  <c r="G98" i="59"/>
  <c r="H98" i="59"/>
  <c r="K98" i="59" s="1"/>
  <c r="I98" i="59"/>
  <c r="J98" i="59"/>
  <c r="C99" i="59"/>
  <c r="D99" i="59"/>
  <c r="E99" i="59"/>
  <c r="F99" i="59"/>
  <c r="G99" i="59"/>
  <c r="K99" i="59" s="1"/>
  <c r="H99" i="59"/>
  <c r="I99" i="59"/>
  <c r="J99" i="59"/>
  <c r="C100" i="59"/>
  <c r="D100" i="59"/>
  <c r="E100" i="59"/>
  <c r="F100" i="59"/>
  <c r="K100" i="59" s="1"/>
  <c r="G100" i="59"/>
  <c r="H100" i="59"/>
  <c r="I100" i="59"/>
  <c r="J100" i="59"/>
  <c r="C101" i="59"/>
  <c r="D101" i="59"/>
  <c r="E101" i="59"/>
  <c r="F101" i="59"/>
  <c r="G101" i="59"/>
  <c r="H101" i="59"/>
  <c r="J101" i="59"/>
  <c r="J114" i="1"/>
  <c r="I114" i="1"/>
  <c r="H114" i="1"/>
  <c r="G114" i="1"/>
  <c r="F114" i="1"/>
  <c r="E114" i="1"/>
  <c r="D114" i="1"/>
  <c r="C114" i="1"/>
  <c r="K114" i="1" s="1"/>
  <c r="J113" i="1"/>
  <c r="I113" i="1"/>
  <c r="H113" i="1"/>
  <c r="G113" i="1"/>
  <c r="F113" i="1"/>
  <c r="E113" i="1"/>
  <c r="D113" i="1"/>
  <c r="C113" i="1"/>
  <c r="K113" i="1" s="1"/>
  <c r="J112" i="1"/>
  <c r="I112" i="1"/>
  <c r="H112" i="1"/>
  <c r="G112" i="1"/>
  <c r="F112" i="1"/>
  <c r="E112" i="1"/>
  <c r="D112" i="1"/>
  <c r="C112" i="1"/>
  <c r="K112" i="1" s="1"/>
  <c r="J111" i="1"/>
  <c r="I111" i="1"/>
  <c r="H111" i="1"/>
  <c r="G111" i="1"/>
  <c r="F111" i="1"/>
  <c r="E111" i="1"/>
  <c r="D111" i="1"/>
  <c r="C111" i="1"/>
  <c r="K111" i="1" s="1"/>
  <c r="J110" i="1"/>
  <c r="I110" i="1"/>
  <c r="H110" i="1"/>
  <c r="G110" i="1"/>
  <c r="F110" i="1"/>
  <c r="E110" i="1"/>
  <c r="D110" i="1"/>
  <c r="C110" i="1"/>
  <c r="K110" i="1" s="1"/>
  <c r="J109" i="1"/>
  <c r="I109" i="1"/>
  <c r="H109" i="1"/>
  <c r="G109" i="1"/>
  <c r="F109" i="1"/>
  <c r="E109" i="1"/>
  <c r="D109" i="1"/>
  <c r="C109" i="1"/>
  <c r="K109" i="1" s="1"/>
  <c r="J108" i="1"/>
  <c r="I108" i="1"/>
  <c r="H108" i="1"/>
  <c r="G108" i="1"/>
  <c r="F108" i="1"/>
  <c r="E108" i="1"/>
  <c r="D108" i="1"/>
  <c r="C108" i="1"/>
  <c r="K108" i="1" s="1"/>
  <c r="J107" i="1"/>
  <c r="I107" i="1"/>
  <c r="H107" i="1"/>
  <c r="G107" i="1"/>
  <c r="F107" i="1"/>
  <c r="E107" i="1"/>
  <c r="D107" i="1"/>
  <c r="C107" i="1"/>
  <c r="K107" i="1" s="1"/>
  <c r="J106" i="1"/>
  <c r="I106" i="1"/>
  <c r="H106" i="1"/>
  <c r="G106" i="1"/>
  <c r="F106" i="1"/>
  <c r="E106" i="1"/>
  <c r="D106" i="1"/>
  <c r="C106" i="1"/>
  <c r="K106" i="1" s="1"/>
  <c r="J105" i="1"/>
  <c r="I105" i="1"/>
  <c r="H105" i="1"/>
  <c r="G105" i="1"/>
  <c r="F105" i="1"/>
  <c r="E105" i="1"/>
  <c r="D105" i="1"/>
  <c r="C105" i="1"/>
  <c r="K105" i="1" s="1"/>
  <c r="J104" i="1"/>
  <c r="I104" i="1"/>
  <c r="H104" i="1"/>
  <c r="G104" i="1"/>
  <c r="F104" i="1"/>
  <c r="E104" i="1"/>
  <c r="D104" i="1"/>
  <c r="C104" i="1"/>
  <c r="K104" i="1" s="1"/>
  <c r="K115" i="1" s="1"/>
  <c r="J101" i="1"/>
  <c r="I101" i="1"/>
  <c r="H101" i="1"/>
  <c r="G101" i="1"/>
  <c r="F101" i="1"/>
  <c r="E101" i="1"/>
  <c r="D101" i="1"/>
  <c r="C101" i="1"/>
  <c r="K100" i="1"/>
  <c r="K99" i="1"/>
  <c r="K98" i="1"/>
  <c r="K97" i="1"/>
  <c r="K96" i="1"/>
  <c r="K95" i="1"/>
  <c r="K94" i="1"/>
  <c r="K93" i="1"/>
  <c r="K92" i="1"/>
  <c r="K91" i="1"/>
  <c r="K101" i="1" s="1"/>
  <c r="K90" i="1"/>
  <c r="J87" i="1"/>
  <c r="I87" i="1"/>
  <c r="H87" i="1"/>
  <c r="G87" i="1"/>
  <c r="F87" i="1"/>
  <c r="E87" i="1"/>
  <c r="D87" i="1"/>
  <c r="C87" i="1"/>
  <c r="K86" i="1"/>
  <c r="K85" i="1"/>
  <c r="K84" i="1"/>
  <c r="K83" i="1"/>
  <c r="K82" i="1"/>
  <c r="K81" i="1"/>
  <c r="K80" i="1"/>
  <c r="K79" i="1"/>
  <c r="K78" i="1"/>
  <c r="K77" i="1"/>
  <c r="K76" i="1"/>
  <c r="K87" i="1" s="1"/>
  <c r="J73" i="1"/>
  <c r="I73" i="1"/>
  <c r="H73" i="1"/>
  <c r="G73" i="1"/>
  <c r="F73" i="1"/>
  <c r="E73" i="1"/>
  <c r="D73" i="1"/>
  <c r="C73" i="1"/>
  <c r="K72" i="1"/>
  <c r="K71" i="1"/>
  <c r="K70" i="1"/>
  <c r="K69" i="1"/>
  <c r="K68" i="1"/>
  <c r="K67" i="1"/>
  <c r="K66" i="1"/>
  <c r="K65" i="1"/>
  <c r="K73" i="1" s="1"/>
  <c r="K64" i="1"/>
  <c r="K63" i="1"/>
  <c r="K62" i="1"/>
  <c r="J59" i="1"/>
  <c r="I59" i="1"/>
  <c r="H59" i="1"/>
  <c r="G59" i="1"/>
  <c r="F59" i="1"/>
  <c r="E59" i="1"/>
  <c r="D59" i="1"/>
  <c r="C59" i="1"/>
  <c r="K58" i="1"/>
  <c r="K57" i="1"/>
  <c r="K56" i="1"/>
  <c r="K55" i="1"/>
  <c r="K54" i="1"/>
  <c r="K53" i="1"/>
  <c r="K52" i="1"/>
  <c r="K51" i="1"/>
  <c r="K50" i="1"/>
  <c r="K49" i="1"/>
  <c r="K48" i="1"/>
  <c r="K59" i="1" s="1"/>
  <c r="J45" i="1"/>
  <c r="I45" i="1"/>
  <c r="H45" i="1"/>
  <c r="G45" i="1"/>
  <c r="F45" i="1"/>
  <c r="E45" i="1"/>
  <c r="D45" i="1"/>
  <c r="C45" i="1"/>
  <c r="K44" i="1"/>
  <c r="K43" i="1"/>
  <c r="K42" i="1"/>
  <c r="K41" i="1"/>
  <c r="K40" i="1"/>
  <c r="K39" i="1"/>
  <c r="K38" i="1"/>
  <c r="K37" i="1"/>
  <c r="K36" i="1"/>
  <c r="K35" i="1"/>
  <c r="K34" i="1"/>
  <c r="K45" i="1" s="1"/>
  <c r="J31" i="1"/>
  <c r="I31" i="1"/>
  <c r="H31" i="1"/>
  <c r="G31" i="1"/>
  <c r="F31" i="1"/>
  <c r="E31" i="1"/>
  <c r="D31" i="1"/>
  <c r="C31" i="1"/>
  <c r="K30" i="1"/>
  <c r="K29" i="1"/>
  <c r="K28" i="1"/>
  <c r="K27" i="1"/>
  <c r="K26" i="1"/>
  <c r="K25" i="1"/>
  <c r="K24" i="1"/>
  <c r="K23" i="1"/>
  <c r="K22" i="1"/>
  <c r="K31" i="1" s="1"/>
  <c r="K21" i="1"/>
  <c r="K20" i="1"/>
  <c r="J17" i="1"/>
  <c r="J115" i="1" s="1"/>
  <c r="I17" i="1"/>
  <c r="I115" i="1" s="1"/>
  <c r="H17" i="1"/>
  <c r="H115" i="1" s="1"/>
  <c r="G17" i="1"/>
  <c r="G115" i="1" s="1"/>
  <c r="F17" i="1"/>
  <c r="F115" i="1" s="1"/>
  <c r="E17" i="1"/>
  <c r="E115" i="1" s="1"/>
  <c r="D17" i="1"/>
  <c r="D115" i="1" s="1"/>
  <c r="C17" i="1"/>
  <c r="C115" i="1" s="1"/>
  <c r="K16" i="1"/>
  <c r="K15" i="1"/>
  <c r="K14" i="1"/>
  <c r="K13" i="1"/>
  <c r="K12" i="1"/>
  <c r="K11" i="1"/>
  <c r="K10" i="1"/>
  <c r="K9" i="1"/>
  <c r="K8" i="1"/>
  <c r="K7" i="1"/>
  <c r="K6" i="1"/>
  <c r="K17" i="1" s="1"/>
  <c r="K87" i="14" l="1"/>
  <c r="K128" i="47"/>
  <c r="I22" i="58"/>
  <c r="H22" i="58"/>
  <c r="G22" i="58"/>
  <c r="F22" i="58"/>
  <c r="C22" i="58"/>
  <c r="B22" i="58"/>
  <c r="K21" i="58"/>
  <c r="J21" i="58"/>
  <c r="J20" i="58"/>
  <c r="B20" i="58"/>
  <c r="K18" i="58"/>
  <c r="J18" i="58"/>
  <c r="K17" i="58"/>
  <c r="J17" i="58"/>
  <c r="F17" i="58"/>
  <c r="B17" i="58"/>
  <c r="K15" i="58"/>
  <c r="J15" i="58"/>
  <c r="K14" i="58"/>
  <c r="J14" i="58"/>
  <c r="H14" i="58"/>
  <c r="F14" i="58"/>
  <c r="B14" i="58"/>
  <c r="K12" i="58"/>
  <c r="H12" i="58"/>
  <c r="J12" i="58"/>
  <c r="K11" i="58"/>
  <c r="J11" i="58"/>
  <c r="H11" i="58"/>
  <c r="F11" i="58"/>
  <c r="B11" i="58"/>
  <c r="K9" i="58"/>
  <c r="H9" i="58"/>
  <c r="J9" i="58"/>
  <c r="K8" i="58"/>
  <c r="J8" i="58"/>
  <c r="H8" i="58"/>
  <c r="F8" i="58"/>
  <c r="B8" i="58"/>
  <c r="K6" i="58"/>
  <c r="H6" i="58"/>
  <c r="J6" i="58"/>
  <c r="K5" i="58"/>
  <c r="J5" i="58"/>
  <c r="H5" i="58"/>
  <c r="F5" i="58"/>
  <c r="B5" i="58"/>
  <c r="I4"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69"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4"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I254" i="43"/>
  <c r="I255" i="43"/>
  <c r="I256" i="43"/>
  <c r="I257" i="43"/>
  <c r="I258" i="43"/>
  <c r="I259" i="43"/>
  <c r="I260" i="43"/>
  <c r="I261" i="43"/>
  <c r="H261" i="43"/>
  <c r="G261" i="43"/>
  <c r="F261" i="43"/>
  <c r="E261" i="43"/>
  <c r="D261" i="43"/>
  <c r="C261" i="43"/>
  <c r="B261" i="43"/>
  <c r="E9" i="61"/>
  <c r="E8" i="61"/>
  <c r="E7" i="61"/>
  <c r="E6" i="61"/>
  <c r="E5" i="61"/>
  <c r="E4" i="61"/>
  <c r="I4" i="6"/>
  <c r="I3" i="6"/>
  <c r="J5" i="33"/>
  <c r="J7" i="33"/>
  <c r="J8" i="33"/>
  <c r="J9" i="33"/>
  <c r="J10" i="33"/>
  <c r="J11" i="33"/>
  <c r="J15" i="33"/>
  <c r="J6" i="33"/>
  <c r="J12" i="33"/>
  <c r="J13" i="33"/>
  <c r="J14" i="33"/>
  <c r="J16" i="33"/>
  <c r="I16" i="33"/>
  <c r="H16" i="33"/>
  <c r="G16" i="33"/>
  <c r="F16" i="33"/>
  <c r="E16" i="33"/>
  <c r="D16" i="33"/>
  <c r="C16" i="33"/>
  <c r="H16" i="32"/>
  <c r="G16" i="32"/>
  <c r="F16" i="32"/>
  <c r="E16" i="32"/>
  <c r="D16" i="32"/>
  <c r="C16" i="32"/>
  <c r="I16" i="32"/>
  <c r="J15" i="32"/>
  <c r="C11" i="36"/>
  <c r="B11" i="36"/>
  <c r="D6" i="40"/>
  <c r="D7" i="40"/>
  <c r="D8" i="40"/>
  <c r="D9" i="40"/>
  <c r="D5" i="40"/>
  <c r="I4" i="7"/>
  <c r="I3" i="7"/>
  <c r="K3" i="40"/>
  <c r="J3" i="40"/>
  <c r="J5" i="40"/>
  <c r="J6" i="32"/>
  <c r="J7" i="32"/>
  <c r="J8" i="32"/>
  <c r="J9" i="32"/>
  <c r="J10" i="32"/>
  <c r="J11" i="32"/>
  <c r="J12" i="32"/>
  <c r="J13" i="32"/>
  <c r="J14" i="32"/>
  <c r="J5" i="32"/>
  <c r="J16" i="32"/>
</calcChain>
</file>

<file path=xl/comments1.xml><?xml version="1.0" encoding="utf-8"?>
<comments xmlns="http://schemas.openxmlformats.org/spreadsheetml/2006/main">
  <authors>
    <author>Autor</author>
  </authors>
  <commentList>
    <comment ref="B4" authorId="0" shape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<sst xmlns="http://schemas.openxmlformats.org/spreadsheetml/2006/main" count="2650" uniqueCount="625">
  <si>
    <t>Bakalářské studium</t>
  </si>
  <si>
    <t>Navazující magisterské studium</t>
  </si>
  <si>
    <t>Magisterské studium</t>
  </si>
  <si>
    <t>Doktorské studium</t>
  </si>
  <si>
    <t>CELKEM</t>
  </si>
  <si>
    <t>P</t>
  </si>
  <si>
    <t>K/D</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</si>
  <si>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</si>
  <si>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</si>
  <si>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</si>
  <si>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</si>
  <si>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</si>
  <si>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</si>
  <si>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</si>
  <si>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</si>
  <si>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</si>
  <si>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</si>
  <si>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</si>
  <si>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</si>
  <si>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</si>
  <si>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</si>
  <si>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</si>
  <si>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</si>
  <si>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</si>
  <si>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</si>
  <si>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</si>
  <si>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</si>
  <si>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</si>
  <si>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</si>
  <si>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</si>
  <si>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</si>
  <si>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</si>
  <si>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</si>
  <si>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</si>
  <si>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</si>
  <si>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</si>
  <si>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</si>
  <si>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</si>
  <si>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</si>
  <si>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</si>
  <si>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</si>
  <si>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</si>
  <si>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</si>
  <si>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</si>
  <si>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</si>
  <si>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</si>
  <si>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</si>
  <si>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</si>
  <si>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</si>
  <si>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</si>
  <si>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</si>
  <si>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</si>
  <si>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</si>
  <si>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</si>
  <si>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</si>
  <si>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</si>
  <si>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</si>
  <si>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</si>
  <si>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</si>
  <si>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</si>
  <si>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</si>
  <si>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</si>
  <si>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</si>
  <si>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</si>
  <si>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</si>
  <si>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</si>
  <si>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</si>
  <si>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</si>
  <si>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CELKEM profesoři</t>
  </si>
  <si>
    <t>CELKEM docenti</t>
  </si>
  <si>
    <t xml:space="preserve">Země </t>
  </si>
  <si>
    <t>Celkem</t>
  </si>
  <si>
    <t>Celkem žen</t>
  </si>
  <si>
    <t xml:space="preserve">Počet odebíraných titulů periodik:
                - fyzicky
</t>
  </si>
  <si>
    <t>Číslo a název tabulky</t>
  </si>
  <si>
    <t>Popis metodiky</t>
  </si>
  <si>
    <t>Počet aktivních studií k 31. 12.</t>
  </si>
  <si>
    <t xml:space="preserve">Z toho počet žen celkem </t>
  </si>
  <si>
    <t>Z toho počet cizinců celkem</t>
  </si>
  <si>
    <t>Počet přijetí</t>
  </si>
  <si>
    <t>Počet zápisů ke studiu</t>
  </si>
  <si>
    <t>Počty žen na ostatních pracovištích</t>
  </si>
  <si>
    <t>Jakým způsobem jsou realizovány výměny studentů?</t>
  </si>
  <si>
    <t>Jakým způsobem je vydáván diplom a dodatek k diplomu?</t>
  </si>
  <si>
    <t>CELKEM zaměstnanci</t>
  </si>
  <si>
    <t>Ubytovací a stravovací služby vysoké školy. VŠ vykáže počet podaných žádostí o ubytování nebo počet rezervací konkrétního lůžka, a to na základě vlastní zavedené praxe.</t>
  </si>
  <si>
    <t>Pozn.: *= Jedná se například o akreditované studijní programy uskutečňované společně s AV ČR či s jinými veřejnými výzkumnými institucemi se sídlem v ČR.</t>
  </si>
  <si>
    <t>Ostatní pracoviště celkem</t>
  </si>
  <si>
    <t>V ČR</t>
  </si>
  <si>
    <t>V zahraničí</t>
  </si>
  <si>
    <t>0,31–0,5</t>
  </si>
  <si>
    <t>0,51–0,7</t>
  </si>
  <si>
    <t>Fakulta celkem</t>
  </si>
  <si>
    <t>X</t>
  </si>
  <si>
    <t>Počet studijních programů</t>
  </si>
  <si>
    <t>CELKEM za zemi</t>
  </si>
  <si>
    <t xml:space="preserve">     z toho ženy</t>
  </si>
  <si>
    <t xml:space="preserve">Doktorské studium </t>
  </si>
  <si>
    <t>Partnerská vysoká škola/ instituce*</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</si>
  <si>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</si>
  <si>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</si>
  <si>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</si>
  <si>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</si>
  <si>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</si>
  <si>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H2020/ 7. rámcový program EK</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</si>
  <si>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</si>
  <si>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</si>
  <si>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</si>
  <si>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CELKEM akademičtí pracovníci</t>
  </si>
  <si>
    <t>z toho ženy</t>
  </si>
  <si>
    <t>Patentové přihlášky podané</t>
  </si>
  <si>
    <t>Zapsané užitné vzory</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</si>
  <si>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</si>
  <si>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Z toho kmenoví zaměstnanci dané VŠ</t>
  </si>
  <si>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</si>
  <si>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</si>
  <si>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</si>
  <si>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</si>
  <si>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</si>
  <si>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</si>
  <si>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</si>
  <si>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</si>
  <si>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</si>
  <si>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</si>
  <si>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</si>
  <si>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</si>
  <si>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</si>
  <si>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</si>
  <si>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</si>
  <si>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</si>
  <si>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</si>
  <si>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</si>
  <si>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</si>
  <si>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</si>
  <si>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</si>
  <si>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</si>
  <si>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</si>
  <si>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</si>
  <si>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</si>
  <si>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</si>
  <si>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</si>
  <si>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</si>
  <si>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</si>
  <si>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</si>
  <si>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</si>
  <si>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</si>
  <si>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</si>
  <si>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</si>
  <si>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</si>
  <si>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</si>
  <si>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</si>
  <si>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</si>
  <si>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</si>
  <si>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</si>
  <si>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</si>
  <si>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</si>
  <si>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</si>
  <si>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</si>
  <si>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</si>
  <si>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</si>
  <si>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</si>
  <si>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</si>
  <si>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</si>
  <si>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</si>
  <si>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</si>
  <si>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</si>
  <si>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</si>
  <si>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</si>
  <si>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</si>
  <si>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</si>
  <si>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</si>
  <si>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</si>
  <si>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</si>
  <si>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</si>
  <si>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</si>
  <si>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</si>
  <si>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</si>
  <si>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</si>
  <si>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</si>
  <si>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</si>
  <si>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</si>
  <si>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</si>
  <si>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</si>
  <si>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</si>
  <si>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</si>
  <si>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</si>
  <si>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</si>
  <si>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</si>
  <si>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</si>
  <si>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</si>
  <si>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</si>
  <si>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</si>
  <si>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</si>
  <si>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</si>
  <si>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</si>
  <si>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</si>
  <si>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</si>
  <si>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</si>
  <si>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</si>
  <si>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</si>
  <si>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</si>
  <si>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</si>
  <si>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</si>
  <si>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</si>
  <si>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</si>
  <si>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</si>
  <si>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</si>
  <si>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</si>
  <si>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</si>
  <si>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</si>
  <si>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</si>
  <si>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</si>
  <si>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</si>
  <si>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</si>
  <si>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</si>
  <si>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</si>
  <si>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</si>
  <si>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</si>
  <si>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</si>
  <si>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</si>
  <si>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</si>
  <si>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</si>
  <si>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</si>
  <si>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</si>
  <si>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</si>
  <si>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</si>
  <si>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</si>
  <si>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</si>
  <si>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</si>
  <si>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</si>
  <si>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</si>
  <si>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</si>
  <si>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</si>
  <si>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</si>
  <si>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</si>
  <si>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</si>
  <si>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</si>
  <si>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</si>
  <si>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</si>
  <si>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</si>
  <si>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</si>
  <si>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</si>
  <si>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</si>
  <si>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</si>
  <si>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</si>
  <si>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</si>
  <si>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</si>
  <si>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</si>
  <si>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</si>
  <si>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</si>
  <si>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</si>
  <si>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</si>
  <si>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</si>
  <si>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</si>
  <si>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</si>
  <si>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</si>
  <si>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</si>
  <si>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</si>
  <si>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</si>
  <si>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</si>
  <si>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</si>
  <si>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</si>
  <si>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</si>
  <si>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</si>
  <si>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</si>
  <si>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</si>
  <si>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</si>
  <si>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</si>
  <si>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</si>
  <si>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</si>
  <si>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</si>
  <si>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</si>
  <si>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</si>
  <si>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</si>
  <si>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</si>
  <si>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</si>
  <si>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</si>
  <si>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</si>
  <si>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</si>
  <si>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</si>
  <si>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</si>
  <si>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</si>
  <si>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</si>
  <si>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</si>
  <si>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</si>
  <si>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</si>
  <si>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</si>
  <si>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</si>
  <si>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</si>
  <si>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</si>
  <si>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</si>
  <si>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</si>
  <si>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</si>
  <si>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</si>
  <si>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</si>
  <si>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</si>
  <si>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</si>
  <si>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</si>
  <si>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</si>
  <si>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</si>
  <si>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</si>
  <si>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</si>
  <si>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</si>
  <si>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</si>
  <si>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</si>
  <si>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</si>
  <si>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</si>
  <si>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</si>
  <si>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</si>
  <si>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</si>
  <si>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</si>
  <si>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</si>
  <si>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</si>
  <si>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</si>
  <si>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</si>
  <si>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</si>
  <si>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</si>
  <si>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</si>
  <si>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</si>
  <si>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</si>
  <si>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</si>
  <si>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</si>
  <si>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</si>
  <si>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</si>
  <si>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</si>
  <si>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</si>
  <si>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</si>
  <si>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</si>
  <si>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</si>
  <si>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</si>
  <si>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</si>
  <si>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</si>
  <si>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</si>
  <si>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</si>
  <si>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</si>
  <si>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</si>
  <si>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</si>
  <si>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</si>
  <si>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</si>
  <si>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</si>
  <si>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</si>
  <si>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</si>
  <si>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</si>
  <si>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</si>
  <si>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</si>
  <si>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</si>
  <si>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</si>
  <si>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</si>
  <si>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</si>
  <si>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</si>
  <si>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</si>
  <si>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</si>
  <si>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</si>
  <si>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</si>
  <si>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</si>
  <si>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</si>
  <si>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</si>
  <si>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</si>
  <si>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</si>
  <si>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</si>
  <si>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</si>
  <si>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t xml:space="preserve">Tab. 3.4: Stipendia studentům podle účelu stipendia (počty fyzických osob) </t>
  </si>
  <si>
    <t>Počet CELKEM</t>
  </si>
  <si>
    <t>Příjmy CELKEM</t>
  </si>
  <si>
    <t>Licenční smlouvy nově uzavřené</t>
  </si>
  <si>
    <t>Licenční smlouvy platné k 31. 12.</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</si>
  <si>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</si>
  <si>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</si>
  <si>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</si>
  <si>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</si>
  <si>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</si>
  <si>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</si>
  <si>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</si>
  <si>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</si>
  <si>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</si>
  <si>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</si>
  <si>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</si>
  <si>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</si>
  <si>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</si>
  <si>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</si>
  <si>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</si>
  <si>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</si>
  <si>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</si>
  <si>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</si>
  <si>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</si>
  <si>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</si>
  <si>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</si>
  <si>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</si>
  <si>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</si>
  <si>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</si>
  <si>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</si>
  <si>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</si>
  <si>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</si>
  <si>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</si>
  <si>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</si>
  <si>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</si>
  <si>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</si>
  <si>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</si>
  <si>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</si>
  <si>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</si>
  <si>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</si>
  <si>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</si>
  <si>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Ředitel ústavu, vysokoškolského zemědělského nebo lesního statku</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</si>
  <si>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</si>
  <si>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</si>
  <si>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</si>
  <si>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</si>
  <si>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</si>
  <si>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</si>
  <si>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</si>
  <si>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</si>
  <si>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</si>
  <si>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</si>
  <si>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</si>
  <si>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CELEKM</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</si>
  <si>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</si>
  <si>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</si>
  <si>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</si>
  <si>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</si>
  <si>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</si>
  <si>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</si>
  <si>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</si>
  <si>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</si>
  <si>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</si>
  <si>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</si>
  <si>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</si>
  <si>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</si>
  <si>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</si>
  <si>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</si>
  <si>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</si>
  <si>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</si>
  <si>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</si>
  <si>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r>
      <t xml:space="preserve">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</si>
  <si>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</si>
  <si>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</si>
  <si>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</si>
  <si>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</si>
  <si>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</si>
  <si>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</si>
  <si>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</si>
  <si>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</si>
  <si>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</si>
  <si>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</si>
  <si>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</si>
  <si>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</si>
  <si>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ženy z celkového počtu (bez ohledu na státní občanství)</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</si>
  <si>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</si>
  <si>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</si>
  <si>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</si>
  <si>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Počty akademických a vědeckých pracovníků a ostatních zaměstnanců za danou VŠ celkem (tedy nejen za fakulty, ale i za ostatní pracoviště VŠ) v dané struktuře. Vykazují se průměrné přepočtené počty za rok 2019,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</si>
  <si>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2019,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</si>
  <si>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2019). Údaje se vykazují za kalendářní rok, s rozlišením na ČR a zahraničí (s výjimkou spin-off/start-up podniků, viz tabulka). Dále vysoká škola uvede příjmy za rok 2019 z licenčních smluv, ze smluvního výzkumu, z vzdělávacích kurzů pro zaměstnance subjektů aplikační sféry a z poskytnutých konzultací a poradenství. Soukromé vysoké školy uvedou příjmy dle svého uvážení. </t>
  </si>
  <si>
    <t>Profesoři jmenovaní v roce 2019</t>
  </si>
  <si>
    <t>Docenti jmenovaní v roce 2019</t>
  </si>
  <si>
    <t>Počet podaných žádostí/rezervací o ubytování k 31/12/2019</t>
  </si>
  <si>
    <t>Počet kladně vyřízených žádostí/rezervací o ubytování k 31/12/2019</t>
  </si>
  <si>
    <t>Počet lůžkodnů v roce 2019</t>
  </si>
  <si>
    <t>Počet hlavních jídel vydaných v roce 2019 studentům</t>
  </si>
  <si>
    <t>Počet hlavních jídel vydaných v roce 2019 zaměstnancům vysoké školy</t>
  </si>
  <si>
    <t>Počet hlavních jídel vydaných v roce 2019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</si>
  <si>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n=2018 (X) a součtu neúspěšných studií této kohorty v kalendářním roce n=2018 a kalendářním roce n+1=2019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</si>
  <si>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</si>
  <si>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</si>
  <si>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</si>
  <si>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</si>
  <si>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</si>
  <si>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</si>
  <si>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</si>
  <si>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</si>
  <si>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</si>
  <si>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</si>
  <si>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</si>
  <si>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</si>
  <si>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</si>
  <si>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</si>
  <si>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</si>
  <si>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</si>
  <si>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</si>
  <si>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</si>
  <si>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</si>
  <si>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</si>
  <si>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</si>
  <si>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</si>
  <si>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</si>
  <si>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</si>
  <si>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</si>
  <si>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Vědečtí pracovníci nespadající do ostatních kategorií</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</si>
  <si>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</si>
  <si>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</si>
  <si>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</si>
  <si>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</si>
  <si>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</si>
  <si>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</si>
  <si>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široce vymezeného oboru klasifikace ISCED-F. </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</si>
  <si>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</si>
  <si>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</si>
  <si>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</si>
  <si>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</si>
  <si>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(2019), tj. přihlášky ke studiu a přijatí/zapsaní studenti vztahující se k zápisům ke studiu proběhlým v roce 2019. 
Vyhláška č. 277/2016 Sb. o předávání statistických údajů vysokými školami - k dispozici na tomto odkazu: http://www.msmt.cz/vzdelavani/vysoke-skolstvi/legislativa</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</si>
  <si>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</si>
  <si>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Vysoká škola uvede počet a podíl absolventů (oboje se týká studií, nikoliv fyzických osob), kteří v rámci svého úspěšně ukončeného studia absolvovali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</si>
  <si>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Tab. 6.2: Věková struktura akademických, vědeckých a ostatních pracovníků (počty fyzických osob)</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</si>
  <si>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t>
  </si>
  <si>
    <t>Akademický profil</t>
  </si>
  <si>
    <t>Profesní profil</t>
  </si>
  <si>
    <t>Univerzita Tomáše Bati ve Zlíně</t>
  </si>
  <si>
    <t>Univerzitní institut</t>
  </si>
  <si>
    <t>866</t>
  </si>
  <si>
    <t>Fakulta technologická</t>
  </si>
  <si>
    <t>Procesní inženýrství / Process Engineering</t>
  </si>
  <si>
    <t>Slovenská technická univerzita v Bratislavě</t>
  </si>
  <si>
    <t>Double Degree</t>
  </si>
  <si>
    <t>8 semestrů</t>
  </si>
  <si>
    <t>doktorský</t>
  </si>
  <si>
    <t>první rok studia zabezpečuje domácí univerzita, student na základě individuálního studijního plánu naplánuje pobyt na partnerské instituci, který by měl celkem zahrnovat nejméně jednu třetinu studia.</t>
  </si>
  <si>
    <t>1) Economics and Management 2) European Business</t>
  </si>
  <si>
    <t xml:space="preserve"> University of Huddersfield Business School, Velká Británie</t>
  </si>
  <si>
    <t>bakalářský</t>
  </si>
  <si>
    <t xml:space="preserve">Studenti BSP procházejí ve druhém ročníku studia na FaME UTB výběrovým řízením. Třetí ročník BSP absolvují na UHBS včetně zpracování a obhájení bakalářské práce a ukončí studium bakalářskou zkouškou. Po návratu na FaME je uznána bakalářská práce včetně obhajoby a studenti složí závěrečnou bakalářskou zkoušku. </t>
  </si>
  <si>
    <t>Smlouva mezi FaME UTB a UHBS je jednostranná, týká se pouze studentů FaME UTB. Studenti jsou finančně podporovaní UTB.</t>
  </si>
  <si>
    <t>Název programu 3</t>
  </si>
  <si>
    <t>1) Economics and Management 2) International Business Management</t>
  </si>
  <si>
    <t>University of Huddersfield Business School, Velká Británie</t>
  </si>
  <si>
    <t>navazující magisterský</t>
  </si>
  <si>
    <t xml:space="preserve">Studenti BSP procházejí ve třetím ročníku studia na FaME UTB výběrovým řízením pro NMSP na UHBS. MSP na UHBS v délce tří semestrů absolvují na UHBS včetně zpracování a obhájení diplomové práce a ukončí studium závěrečnou zkouškou. Po návratu pokračují na FaME ve druhém ročníku NMSP. Je uznána diplomová práce včetně obhajoby a studenti složí státní závěrečnou zkoušku. </t>
  </si>
  <si>
    <t>Na UHBS je vydán diplom Master of Science  včetně dodatku k diplomu, na FaME UTB je vydán diplom Ing. včetně dodatku k diplomu.</t>
  </si>
  <si>
    <t>Název programu 4</t>
  </si>
  <si>
    <t>1) Chemistry and Materials Technology 2) Chemistry</t>
  </si>
  <si>
    <t>3-4 akademické roky (6-8 semestrů)</t>
  </si>
  <si>
    <t>Doktorský</t>
  </si>
  <si>
    <t>Student absolvuje studium střídavě po 6 měsících na obou partnerských institucích. Obhajoba disertační práce probíhá na BPU v přítomnosti zástupců obou univerzit.</t>
  </si>
  <si>
    <t>Po ukončení studia je absolventům přiznán titul UTB - Ph.D. a BPU - Ph.D.</t>
  </si>
  <si>
    <t>Vyměna probíhá na základě podepsaných smluv na konkrétního studenta. Finanční podpora: francouzské vládní stipendium.</t>
  </si>
  <si>
    <t>diplom vydá každá univerzita v češtině (UTB) a ve slovenštině (STU), dodatek k diplomu bude vydán i s překladem do AJ</t>
  </si>
  <si>
    <t>Studium probíhá denní formou, ve slovenském jazyce a v českém jazyce, žadatel se přihlásí na jedno z vypsaných témat disertačních prací a podle toho, zda je toto téma vypsáno na STU nebo UTB, zde podá přihlášku a tato instituce bude jeho domácí institucí, podmínkou řádného ukončení studia je získání 240 kreditů a vykonání státní zkoušky a obhajoby disertační práce na domácí univerzitě.</t>
  </si>
  <si>
    <t>Na UHBS je vydán diplom BA (Hons) včetně dodatku k diplomu, na FaME UTB je vydán diplom Bc. včetně dodatku k diplomu.</t>
  </si>
  <si>
    <t xml:space="preserve">  Blaise Pascal University, Francie</t>
  </si>
  <si>
    <t>1</t>
  </si>
  <si>
    <r>
      <rPr>
        <b/>
        <sz val="12"/>
        <color indexed="9"/>
        <rFont val="Calibri"/>
        <family val="2"/>
        <charset val="238"/>
      </rPr>
      <t xml:space="preserve">Tab. 7.1: </t>
    </r>
    <r>
      <rPr>
        <b/>
        <sz val="14"/>
        <color indexed="9"/>
        <rFont val="Calibri"/>
        <family val="2"/>
        <charset val="238"/>
      </rPr>
      <t>Zapojení UTB do programů mezinárodní spolupráce</t>
    </r>
  </si>
  <si>
    <r>
      <rPr>
        <b/>
        <sz val="12"/>
        <color theme="0"/>
        <rFont val="Calibri"/>
        <family val="2"/>
        <charset val="238"/>
      </rPr>
      <t xml:space="preserve">Tab. 7.2: </t>
    </r>
    <r>
      <rPr>
        <b/>
        <sz val="14"/>
        <color theme="0"/>
        <rFont val="Calibri"/>
        <family val="2"/>
        <charset val="238"/>
      </rPr>
      <t>Mobilita studentů, akademických a ostatních pracovníků podle zemí</t>
    </r>
  </si>
  <si>
    <t>Bývalá jugoslávská republika Makedonie</t>
  </si>
  <si>
    <t>Demokratická republika Kongo</t>
  </si>
  <si>
    <t>Departementní společenství Mayotte</t>
  </si>
  <si>
    <t>Falklandské ostrovy</t>
  </si>
  <si>
    <t>Grenadský stát</t>
  </si>
  <si>
    <t>Nizozemské Antily</t>
  </si>
  <si>
    <t>Palestina</t>
  </si>
  <si>
    <t>Region Francouzská Guyana</t>
  </si>
  <si>
    <t>Region Martinik</t>
  </si>
  <si>
    <t>Srbsko a Černá Hora</t>
  </si>
  <si>
    <t>Teritorium Francouzská jižní a antarktická území</t>
  </si>
  <si>
    <t>Ostatní země</t>
  </si>
  <si>
    <t>Fakulta managementu a ekonomiky</t>
  </si>
  <si>
    <t>Fakulta multimediálních komunikací</t>
  </si>
  <si>
    <t>Fakulta aplikované informatiky</t>
  </si>
  <si>
    <t>Fakulta humanitních studií</t>
  </si>
  <si>
    <t>Fakulta logistiky a krizového řízení</t>
  </si>
  <si>
    <r>
      <t xml:space="preserve">Tab. 7.3: </t>
    </r>
    <r>
      <rPr>
        <b/>
        <sz val="14"/>
        <color indexed="9"/>
        <rFont val="Calibri"/>
        <family val="2"/>
        <charset val="238"/>
      </rPr>
      <t>Mobilita absolventů (počty a podíly absolvovaných studií)</t>
    </r>
  </si>
  <si>
    <t xml:space="preserve">Počty žen na fakultě </t>
  </si>
  <si>
    <t>UTB CELKEM</t>
  </si>
  <si>
    <t>Fakulta mediálních komunikací</t>
  </si>
  <si>
    <t xml:space="preserve"> </t>
  </si>
  <si>
    <r>
      <rPr>
        <b/>
        <sz val="12"/>
        <color indexed="9"/>
        <rFont val="Calibri"/>
        <family val="2"/>
        <charset val="238"/>
      </rPr>
      <t xml:space="preserve">Tab. 2.6: </t>
    </r>
    <r>
      <rPr>
        <b/>
        <sz val="14"/>
        <color indexed="9"/>
        <rFont val="Calibri"/>
        <family val="2"/>
        <charset val="238"/>
      </rPr>
      <t>Kurzy celoživotního vzdělávání na UTB (počty kurzů)</t>
    </r>
  </si>
  <si>
    <r>
      <rPr>
        <b/>
        <sz val="12"/>
        <color indexed="9"/>
        <rFont val="Calibri"/>
        <family val="2"/>
        <charset val="238"/>
      </rPr>
      <t xml:space="preserve">Tab. 2.7: </t>
    </r>
    <r>
      <rPr>
        <b/>
        <sz val="14"/>
        <color indexed="9"/>
        <rFont val="Calibri"/>
        <family val="2"/>
        <charset val="238"/>
      </rPr>
      <t>Kurzy celoživotního vzdělávání na UTB (počty účastníků)</t>
    </r>
  </si>
  <si>
    <t>Postdoktorandi ("postdok")</t>
  </si>
  <si>
    <t>Ostatní vědečtí, výzkumní a vývojoví pracovníci</t>
  </si>
  <si>
    <t>Ostatní zaměstnanci</t>
  </si>
  <si>
    <t>Vědečtí a odborní pracovníci</t>
  </si>
  <si>
    <t>Vědečtí pracovníci</t>
  </si>
  <si>
    <t>Kvestor/ Tajemník</t>
  </si>
  <si>
    <t>Vedoucí pracovník katedry/institutu/výzkumného pracoviště</t>
  </si>
  <si>
    <t>Vedoucí pracovníci CELKEM</t>
  </si>
  <si>
    <t>Fakulty celkem</t>
  </si>
  <si>
    <t>Na dané VŠ</t>
  </si>
  <si>
    <t>Kmenoví zaměstnanci VŠ jmenovaní na jiné VŠ</t>
  </si>
  <si>
    <t>Věkový průměr nově jmenovaných</t>
  </si>
  <si>
    <t>Počet projektů</t>
  </si>
  <si>
    <t>Počet vyslaných studentů</t>
  </si>
  <si>
    <t>Počet přijatých studentů</t>
  </si>
  <si>
    <t>Počet vyslaných akademických a vědeckých pracovníků</t>
  </si>
  <si>
    <t>Počet přijatých akademických a vědeckých pracovníků</t>
  </si>
  <si>
    <t>Dotace v tis. Kč</t>
  </si>
  <si>
    <t>Z toho absolventské stáže</t>
  </si>
  <si>
    <t>Počet vyslaných akademických pracovníků</t>
  </si>
  <si>
    <t>Počet přijatých akademických pracovníků</t>
  </si>
  <si>
    <t>Počet vyslaných ostatních pracovníků</t>
  </si>
  <si>
    <t>Počet přijatých ostatních pracovníků</t>
  </si>
  <si>
    <t>Mezinárodní konference</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</si>
  <si>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</si>
  <si>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</si>
  <si>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 xml:space="preserve">   </t>
  </si>
  <si>
    <t xml:space="preserve">  </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</si>
  <si>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indexed="9"/>
        <rFont val="Calibri"/>
        <family val="2"/>
        <charset val="238"/>
      </rPr>
      <t xml:space="preserve"> (počty)</t>
    </r>
  </si>
  <si>
    <t>Počty studijních oborů/programů</t>
  </si>
  <si>
    <t>Počet nových spin-off/start-up podniků</t>
  </si>
  <si>
    <t>Udělené patenty</t>
  </si>
  <si>
    <t>Smluvní výzkum, konzultace a poradentství</t>
  </si>
  <si>
    <t>Placené vzdělávací kurzy pro zaměstnance subjektů aplikační sféry</t>
  </si>
  <si>
    <t xml:space="preserve">               - elektronicky (odhad)
</t>
  </si>
  <si>
    <t xml:space="preserve">               - v obou formách</t>
  </si>
  <si>
    <t>Celoškolské pracoviště</t>
  </si>
  <si>
    <r>
      <rPr>
        <b/>
        <sz val="12"/>
        <color indexed="9"/>
        <rFont val="Calibri"/>
        <family val="2"/>
        <charset val="238"/>
      </rPr>
      <t>Tab. 2.2:</t>
    </r>
    <r>
      <rPr>
        <b/>
        <sz val="14"/>
        <color indexed="9"/>
        <rFont val="Calibri"/>
        <family val="2"/>
        <charset val="238"/>
      </rPr>
      <t xml:space="preserve"> Studijní programy v cizím jazyce (počty)</t>
    </r>
  </si>
  <si>
    <t>Chemie a technologie potravin (B2901)</t>
  </si>
  <si>
    <t>07 - Technika, výroba a stavebnictví</t>
  </si>
  <si>
    <t>Vyšší odborná škola potravinářská a Střední průmyslová škola mlékárenská</t>
  </si>
  <si>
    <t>Výuka probíhá pouze v kombinované formě  studia; je částečně  realizována na detašovaném pracovišti v Kroměříži a částečně na kmenové fakultě ve Zlíně. Přijímací řízení je realizováno na kmenové fakultě FT ve Zlíně.</t>
  </si>
  <si>
    <t>Z toho počet žen na FT</t>
  </si>
  <si>
    <t>Z toho počet cizinců na FT</t>
  </si>
  <si>
    <t>Z toho počet žen na FaME</t>
  </si>
  <si>
    <t>Z toho počet cizinců na FaME</t>
  </si>
  <si>
    <t>Z toho počet žen na FMK</t>
  </si>
  <si>
    <t>Z toho počet cizinců na FMK</t>
  </si>
  <si>
    <t>Z toho počet žen na FAI</t>
  </si>
  <si>
    <t>Z toho počet cizinců na FAI</t>
  </si>
  <si>
    <t>Z toho počet žen na FHS</t>
  </si>
  <si>
    <t>Z toho počet cizinců na FHS</t>
  </si>
  <si>
    <t>Z toho počet žen na FLKŘ</t>
  </si>
  <si>
    <t>Z toho počet cizinců na FLKŘ</t>
  </si>
  <si>
    <r>
      <rPr>
        <b/>
        <sz val="12"/>
        <color theme="0"/>
        <rFont val="Calibri"/>
        <family val="2"/>
        <charset val="238"/>
      </rPr>
      <t>Tab. 3.2</t>
    </r>
    <r>
      <rPr>
        <b/>
        <sz val="14"/>
        <color theme="0"/>
        <rFont val="Calibri"/>
        <family val="2"/>
        <charset val="238"/>
      </rPr>
      <t>: Studenti - samoplátci (počty studií)</t>
    </r>
  </si>
  <si>
    <t>Z toho počet žen na Celoškolském pracovišti</t>
  </si>
  <si>
    <t>Z toho počet cizinců na Celoškolském pracovišti</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</si>
  <si>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</si>
  <si>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r>
      <rPr>
        <b/>
        <sz val="12"/>
        <color indexed="9"/>
        <rFont val="Calibri"/>
        <family val="2"/>
        <charset val="238"/>
      </rPr>
      <t xml:space="preserve">Tab. 5.1: </t>
    </r>
    <r>
      <rPr>
        <b/>
        <sz val="14"/>
        <color indexed="9"/>
        <rFont val="Calibri"/>
        <family val="2"/>
        <charset val="238"/>
      </rPr>
      <t>Zájem o studium na UTB</t>
    </r>
  </si>
  <si>
    <r>
      <rPr>
        <b/>
        <sz val="12"/>
        <color indexed="9"/>
        <rFont val="Calibri"/>
        <family val="2"/>
        <charset val="238"/>
      </rPr>
      <t xml:space="preserve">Tab. 8.1: </t>
    </r>
    <r>
      <rPr>
        <b/>
        <sz val="14"/>
        <color indexed="9"/>
        <rFont val="Calibri"/>
        <family val="2"/>
        <charset val="238"/>
      </rPr>
      <t xml:space="preserve"> Konference (spolu)pořádané UTB (počty)</t>
    </r>
  </si>
  <si>
    <t>Průměrná výše stipendia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</si>
</sst>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0.000"/>
    <numFmt numFmtId="168" formatCode="0.000"/>
  </numFmts>
  <fonts count="35"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2"/>
      <color theme="1"/>
      <name val="Calibri"/>
      <family val="2"/>
      <charset val="238"/>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i/>
      <sz val="10"/>
      <color rgb="FF000000"/>
      <name val="Calibri"/>
      <family val="2"/>
      <charset val="238"/>
    </font>
    <font>
      <b/>
      <sz val="10"/>
      <color rgb="FF000000"/>
      <name val="Calibri"/>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D9D9D9"/>
        <bgColor rgb="FFF2F2F2"/>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style="thin">
        <color indexed="64"/>
      </left>
      <right/>
      <top style="medium">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left/>
      <right style="thin">
        <color indexed="64"/>
      </right>
      <top/>
      <bottom/>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30" fillId="0" borderId="0"/>
    <xf numFmtId="44" fontId="31" fillId="0" borderId="0" applyFont="0" applyFill="0" applyBorder="0" applyAlignment="0" applyProtection="0"/>
  </cellStyleXfs>
  <cellXfs count="736">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8" fillId="0" borderId="0" xfId="0" applyFont="1" applyAlignment="1">
      <alignment vertical="center"/>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3" fillId="0" borderId="0" xfId="0" applyFont="1" applyAlignment="1">
      <alignment vertical="center" wrapText="1"/>
    </xf>
    <xf numFmtId="0" fontId="6" fillId="3" borderId="7" xfId="0" applyFont="1" applyFill="1" applyBorder="1" applyAlignment="1">
      <alignment wrapText="1"/>
    </xf>
    <xf numFmtId="0" fontId="11" fillId="0" borderId="1" xfId="0" applyFont="1" applyFill="1" applyBorder="1" applyAlignment="1">
      <alignment horizontal="center" vertical="center"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5" fillId="0" borderId="3" xfId="0" applyFont="1" applyFill="1" applyBorder="1"/>
    <xf numFmtId="0" fontId="15" fillId="0" borderId="0" xfId="0" applyFont="1"/>
    <xf numFmtId="0" fontId="20"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2"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0" fontId="20" fillId="0" borderId="0" xfId="0" applyFont="1" applyAlignment="1">
      <alignment horizontal="left" vertical="center"/>
    </xf>
    <xf numFmtId="0" fontId="6" fillId="0" borderId="13" xfId="0" applyFont="1" applyBorder="1" applyAlignment="1">
      <alignment wrapText="1"/>
    </xf>
    <xf numFmtId="0" fontId="16" fillId="0" borderId="0" xfId="0" applyFont="1" applyFill="1" applyBorder="1" applyAlignment="1">
      <alignment horizontal="left" wrapText="1"/>
    </xf>
    <xf numFmtId="0" fontId="17" fillId="0" borderId="0" xfId="0" applyFont="1" applyAlignment="1"/>
    <xf numFmtId="0" fontId="6" fillId="3" borderId="50" xfId="0" applyFont="1" applyFill="1" applyBorder="1" applyAlignment="1">
      <alignment wrapText="1"/>
    </xf>
    <xf numFmtId="0" fontId="6" fillId="3" borderId="51" xfId="0" applyFont="1" applyFill="1" applyBorder="1" applyAlignment="1">
      <alignment wrapText="1"/>
    </xf>
    <xf numFmtId="0" fontId="6" fillId="4" borderId="49" xfId="0" applyFont="1" applyFill="1" applyBorder="1" applyAlignment="1">
      <alignment wrapText="1"/>
    </xf>
    <xf numFmtId="0" fontId="6" fillId="3" borderId="49" xfId="0" applyFont="1" applyFill="1" applyBorder="1" applyAlignment="1">
      <alignment wrapText="1"/>
    </xf>
    <xf numFmtId="0" fontId="6" fillId="0" borderId="0" xfId="0" applyFont="1" applyFill="1" applyAlignment="1">
      <alignment wrapText="1"/>
    </xf>
    <xf numFmtId="0" fontId="20" fillId="0" borderId="0" xfId="0" applyFont="1" applyAlignment="1"/>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9" xfId="0" applyFont="1" applyFill="1" applyBorder="1" applyAlignment="1">
      <alignment wrapText="1"/>
    </xf>
    <xf numFmtId="0" fontId="5" fillId="3" borderId="46" xfId="0" applyFont="1" applyFill="1" applyBorder="1"/>
    <xf numFmtId="0" fontId="5" fillId="3" borderId="47"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1" xfId="0" applyFont="1" applyFill="1" applyBorder="1"/>
    <xf numFmtId="0" fontId="7" fillId="2" borderId="14" xfId="0" applyFont="1" applyFill="1" applyBorder="1" applyAlignment="1">
      <alignment wrapText="1"/>
    </xf>
    <xf numFmtId="0" fontId="7" fillId="2" borderId="30" xfId="0" applyFont="1" applyFill="1" applyBorder="1" applyAlignment="1"/>
    <xf numFmtId="0" fontId="7" fillId="2" borderId="31" xfId="0" applyFont="1" applyFill="1" applyBorder="1" applyAlignment="1"/>
    <xf numFmtId="0" fontId="7" fillId="2" borderId="17" xfId="0" applyFont="1" applyFill="1" applyBorder="1" applyAlignment="1"/>
    <xf numFmtId="0" fontId="6" fillId="3" borderId="52" xfId="0" applyFont="1" applyFill="1" applyBorder="1" applyAlignment="1">
      <alignment wrapText="1"/>
    </xf>
    <xf numFmtId="0" fontId="6" fillId="4" borderId="61" xfId="0" applyFont="1" applyFill="1" applyBorder="1" applyAlignment="1">
      <alignment wrapText="1"/>
    </xf>
    <xf numFmtId="0" fontId="6" fillId="3" borderId="12" xfId="0" applyFont="1" applyFill="1" applyBorder="1" applyAlignment="1">
      <alignment wrapText="1"/>
    </xf>
    <xf numFmtId="0" fontId="19" fillId="0" borderId="0" xfId="0" applyFont="1" applyFill="1" applyAlignment="1">
      <alignment vertical="top" wrapText="1"/>
    </xf>
    <xf numFmtId="0" fontId="6" fillId="0" borderId="2" xfId="0" applyFont="1" applyBorder="1"/>
    <xf numFmtId="0" fontId="5" fillId="0" borderId="1" xfId="0" applyFont="1" applyFill="1" applyBorder="1"/>
    <xf numFmtId="0" fontId="5" fillId="0" borderId="5" xfId="0" applyFont="1" applyFill="1" applyBorder="1"/>
    <xf numFmtId="0" fontId="5" fillId="0" borderId="8" xfId="0" applyFont="1" applyFill="1" applyBorder="1"/>
    <xf numFmtId="0" fontId="5" fillId="0" borderId="36" xfId="0" applyFont="1" applyFill="1" applyBorder="1"/>
    <xf numFmtId="0" fontId="6" fillId="0" borderId="11" xfId="0" applyFont="1" applyFill="1" applyBorder="1" applyAlignment="1">
      <alignment wrapText="1"/>
    </xf>
    <xf numFmtId="0" fontId="11" fillId="0" borderId="10" xfId="0" applyFont="1" applyFill="1" applyBorder="1"/>
    <xf numFmtId="0" fontId="16" fillId="0" borderId="4" xfId="0" applyFont="1" applyFill="1" applyBorder="1" applyAlignment="1">
      <alignment horizontal="left" wrapText="1"/>
    </xf>
    <xf numFmtId="0" fontId="11" fillId="0" borderId="7" xfId="0" applyFont="1" applyFill="1" applyBorder="1"/>
    <xf numFmtId="0" fontId="11" fillId="0" borderId="0" xfId="0" applyFont="1" applyFill="1" applyBorder="1"/>
    <xf numFmtId="0" fontId="5" fillId="0" borderId="0" xfId="0" applyFont="1" applyFill="1" applyAlignment="1">
      <alignment horizontal="right"/>
    </xf>
    <xf numFmtId="0" fontId="26" fillId="0" borderId="1" xfId="0" applyFont="1" applyFill="1" applyBorder="1" applyAlignment="1"/>
    <xf numFmtId="0" fontId="19" fillId="0" borderId="0" xfId="0" applyFont="1" applyAlignment="1">
      <alignment wrapText="1"/>
    </xf>
    <xf numFmtId="0" fontId="19" fillId="0" borderId="0" xfId="0" applyFont="1"/>
    <xf numFmtId="0" fontId="19" fillId="0" borderId="4" xfId="0" applyFont="1" applyFill="1" applyBorder="1"/>
    <xf numFmtId="0" fontId="19" fillId="0" borderId="0" xfId="0" applyFont="1" applyFill="1"/>
    <xf numFmtId="0" fontId="11" fillId="0" borderId="10" xfId="0" applyFont="1" applyFill="1" applyBorder="1" applyAlignment="1">
      <alignment wrapText="1"/>
    </xf>
    <xf numFmtId="0" fontId="26" fillId="0" borderId="3" xfId="0" applyFont="1" applyFill="1" applyBorder="1" applyAlignment="1">
      <alignment horizontal="center"/>
    </xf>
    <xf numFmtId="0" fontId="19" fillId="0" borderId="1" xfId="0" applyFont="1" applyFill="1" applyBorder="1"/>
    <xf numFmtId="0" fontId="19" fillId="0" borderId="0" xfId="0" applyFont="1" applyFill="1" applyAlignment="1">
      <alignment wrapText="1"/>
    </xf>
    <xf numFmtId="0" fontId="19" fillId="0" borderId="0" xfId="0" applyFont="1" applyFill="1" applyAlignment="1">
      <alignment horizontal="right"/>
    </xf>
    <xf numFmtId="0" fontId="6" fillId="0" borderId="10" xfId="0" applyFont="1" applyFill="1" applyBorder="1" applyAlignment="1">
      <alignment wrapText="1"/>
    </xf>
    <xf numFmtId="0" fontId="11" fillId="0" borderId="26" xfId="0" applyFont="1" applyFill="1" applyBorder="1" applyAlignment="1">
      <alignment wrapText="1"/>
    </xf>
    <xf numFmtId="0" fontId="11" fillId="0" borderId="1" xfId="0" applyFont="1" applyFill="1" applyBorder="1" applyAlignment="1">
      <alignment wrapText="1"/>
    </xf>
    <xf numFmtId="0" fontId="11" fillId="0" borderId="5" xfId="0" applyFont="1" applyFill="1" applyBorder="1" applyAlignment="1">
      <alignment wrapText="1"/>
    </xf>
    <xf numFmtId="0" fontId="11" fillId="0" borderId="2" xfId="0" applyFont="1" applyFill="1" applyBorder="1" applyAlignment="1">
      <alignment wrapText="1"/>
    </xf>
    <xf numFmtId="0" fontId="11" fillId="0" borderId="3" xfId="0" applyFont="1" applyFill="1" applyBorder="1" applyAlignment="1">
      <alignment wrapText="1"/>
    </xf>
    <xf numFmtId="0" fontId="26" fillId="0" borderId="6" xfId="0" applyFont="1" applyFill="1" applyBorder="1"/>
    <xf numFmtId="0" fontId="11" fillId="0" borderId="9" xfId="0" applyFont="1" applyFill="1" applyBorder="1" applyAlignment="1">
      <alignment wrapText="1"/>
    </xf>
    <xf numFmtId="0" fontId="11" fillId="0" borderId="15" xfId="0" applyFont="1" applyFill="1" applyBorder="1" applyAlignment="1">
      <alignment horizontal="center" wrapText="1"/>
    </xf>
    <xf numFmtId="0" fontId="11" fillId="0" borderId="32" xfId="0" applyFont="1" applyFill="1" applyBorder="1" applyAlignment="1">
      <alignment horizontal="center" wrapText="1"/>
    </xf>
    <xf numFmtId="0" fontId="11" fillId="0" borderId="5" xfId="0" applyFont="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19" fillId="3" borderId="3" xfId="0" applyFont="1" applyFill="1" applyBorder="1"/>
    <xf numFmtId="0" fontId="19" fillId="0" borderId="1" xfId="0" applyFont="1" applyBorder="1"/>
    <xf numFmtId="0" fontId="19" fillId="0" borderId="5" xfId="0" applyFont="1" applyFill="1" applyBorder="1"/>
    <xf numFmtId="0" fontId="19" fillId="0" borderId="8" xfId="0" applyFont="1" applyBorder="1"/>
    <xf numFmtId="0" fontId="19" fillId="0" borderId="8" xfId="0" applyFont="1" applyFill="1" applyBorder="1"/>
    <xf numFmtId="0" fontId="19" fillId="0" borderId="36" xfId="0" applyFont="1" applyFill="1" applyBorder="1"/>
    <xf numFmtId="0" fontId="19" fillId="3" borderId="9" xfId="0" applyFont="1" applyFill="1" applyBorder="1"/>
    <xf numFmtId="0" fontId="5" fillId="0" borderId="2" xfId="0" applyFont="1" applyFill="1" applyBorder="1" applyAlignment="1">
      <alignment wrapText="1"/>
    </xf>
    <xf numFmtId="0" fontId="5" fillId="0" borderId="11" xfId="0" applyFont="1" applyFill="1" applyBorder="1"/>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6" xfId="0" applyNumberFormat="1"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19" fillId="3" borderId="1" xfId="0" applyFont="1" applyFill="1" applyBorder="1"/>
    <xf numFmtId="0" fontId="5" fillId="3" borderId="66"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1" fillId="0" borderId="11" xfId="0" applyFont="1" applyFill="1" applyBorder="1" applyAlignment="1">
      <alignment horizontal="center" wrapText="1"/>
    </xf>
    <xf numFmtId="0" fontId="11" fillId="0" borderId="4" xfId="0" applyFont="1" applyFill="1" applyBorder="1" applyAlignment="1">
      <alignment horizontal="center" wrapText="1"/>
    </xf>
    <xf numFmtId="0" fontId="19" fillId="0" borderId="2" xfId="0" applyFont="1" applyBorder="1" applyAlignment="1">
      <alignment wrapText="1"/>
    </xf>
    <xf numFmtId="0" fontId="19" fillId="0" borderId="7" xfId="0" applyFont="1" applyBorder="1" applyAlignment="1">
      <alignment wrapText="1"/>
    </xf>
    <xf numFmtId="0" fontId="11" fillId="3" borderId="10" xfId="0" applyFont="1" applyFill="1" applyBorder="1" applyAlignment="1">
      <alignment wrapText="1"/>
    </xf>
    <xf numFmtId="0" fontId="26" fillId="2" borderId="2" xfId="0" applyFont="1" applyFill="1" applyBorder="1" applyAlignment="1">
      <alignment wrapText="1"/>
    </xf>
    <xf numFmtId="0" fontId="19" fillId="3" borderId="11" xfId="0" applyNumberFormat="1" applyFont="1" applyFill="1" applyBorder="1" applyAlignment="1">
      <alignment horizontal="center"/>
    </xf>
    <xf numFmtId="0" fontId="19" fillId="0" borderId="35" xfId="0" applyFont="1" applyFill="1" applyBorder="1" applyAlignment="1">
      <alignment wrapText="1"/>
    </xf>
    <xf numFmtId="0" fontId="19" fillId="0" borderId="39" xfId="0" applyFont="1" applyFill="1" applyBorder="1"/>
    <xf numFmtId="0" fontId="19" fillId="0" borderId="40" xfId="0" applyFont="1" applyFill="1" applyBorder="1"/>
    <xf numFmtId="0" fontId="19" fillId="0" borderId="41" xfId="0" applyFont="1" applyFill="1" applyBorder="1"/>
    <xf numFmtId="0" fontId="19" fillId="2" borderId="23" xfId="0" applyFont="1" applyFill="1" applyBorder="1" applyAlignment="1">
      <alignment horizontal="right"/>
    </xf>
    <xf numFmtId="0" fontId="19" fillId="3" borderId="24" xfId="0" applyFont="1" applyFill="1" applyBorder="1"/>
    <xf numFmtId="0" fontId="19" fillId="0" borderId="19" xfId="0" applyFont="1" applyFill="1" applyBorder="1" applyAlignment="1">
      <alignment wrapText="1"/>
    </xf>
    <xf numFmtId="0" fontId="19" fillId="0" borderId="18" xfId="0" applyFont="1" applyFill="1" applyBorder="1"/>
    <xf numFmtId="0" fontId="19" fillId="0" borderId="20" xfId="0" applyFont="1" applyFill="1" applyBorder="1"/>
    <xf numFmtId="0" fontId="19" fillId="0" borderId="10" xfId="0" applyFont="1" applyFill="1" applyBorder="1" applyAlignment="1">
      <alignment wrapText="1"/>
    </xf>
    <xf numFmtId="0" fontId="19" fillId="0" borderId="11" xfId="0" applyFont="1" applyFill="1" applyBorder="1"/>
    <xf numFmtId="0" fontId="19"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3" borderId="46" xfId="0" applyFont="1" applyFill="1" applyBorder="1"/>
    <xf numFmtId="0" fontId="6" fillId="3" borderId="47" xfId="0" applyFont="1" applyFill="1" applyBorder="1"/>
    <xf numFmtId="0" fontId="6" fillId="0" borderId="19" xfId="0" applyFont="1" applyFill="1" applyBorder="1" applyAlignment="1">
      <alignment wrapText="1"/>
    </xf>
    <xf numFmtId="0" fontId="6" fillId="0" borderId="1" xfId="0" applyFont="1" applyFill="1" applyBorder="1" applyAlignment="1">
      <alignment horizontal="right" wrapText="1"/>
    </xf>
    <xf numFmtId="0" fontId="26"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9" fillId="0" borderId="0" xfId="0" applyFont="1" applyAlignment="1">
      <alignment vertical="center" wrapText="1"/>
    </xf>
    <xf numFmtId="0" fontId="29" fillId="0" borderId="0" xfId="0" applyFont="1" applyFill="1" applyAlignment="1">
      <alignment vertical="center" wrapText="1"/>
    </xf>
    <xf numFmtId="0" fontId="7" fillId="3" borderId="10" xfId="0" applyFont="1" applyFill="1" applyBorder="1" applyAlignment="1">
      <alignment wrapText="1"/>
    </xf>
    <xf numFmtId="0" fontId="9"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11" fillId="0" borderId="25" xfId="0" applyFont="1" applyFill="1" applyBorder="1" applyAlignment="1">
      <alignment wrapText="1"/>
    </xf>
    <xf numFmtId="0" fontId="11" fillId="0" borderId="33" xfId="0" applyFont="1" applyFill="1" applyBorder="1" applyAlignment="1">
      <alignment wrapText="1"/>
    </xf>
    <xf numFmtId="0" fontId="5" fillId="0" borderId="54"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8" xfId="0" applyFont="1" applyFill="1" applyBorder="1" applyAlignment="1">
      <alignment wrapText="1"/>
    </xf>
    <xf numFmtId="0" fontId="6" fillId="3" borderId="1" xfId="0" applyFont="1" applyFill="1" applyBorder="1" applyAlignment="1"/>
    <xf numFmtId="164" fontId="6" fillId="3" borderId="1" xfId="5" applyNumberFormat="1" applyFont="1" applyFill="1" applyBorder="1"/>
    <xf numFmtId="0" fontId="6" fillId="0" borderId="1" xfId="0" applyFont="1" applyBorder="1" applyAlignment="1">
      <alignment horizontal="center" wrapText="1"/>
    </xf>
    <xf numFmtId="0" fontId="6" fillId="0" borderId="3" xfId="0" applyFont="1" applyFill="1" applyBorder="1" applyAlignment="1">
      <alignment horizontal="right" wrapText="1"/>
    </xf>
    <xf numFmtId="0" fontId="6" fillId="5" borderId="3" xfId="0" applyFont="1" applyFill="1" applyBorder="1" applyAlignment="1">
      <alignment horizontal="right" wrapText="1"/>
    </xf>
    <xf numFmtId="49" fontId="5" fillId="3" borderId="3" xfId="0" applyNumberFormat="1" applyFont="1" applyFill="1" applyBorder="1" applyAlignment="1">
      <alignment horizontal="right"/>
    </xf>
    <xf numFmtId="0" fontId="19"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9" fillId="0" borderId="3" xfId="0" applyFont="1" applyBorder="1" applyAlignment="1">
      <alignment horizontal="right"/>
    </xf>
    <xf numFmtId="0" fontId="11" fillId="3" borderId="2" xfId="0" applyFont="1" applyFill="1" applyBorder="1" applyAlignment="1">
      <alignment wrapText="1"/>
    </xf>
    <xf numFmtId="0" fontId="11" fillId="3" borderId="3" xfId="0" applyFont="1" applyFill="1" applyBorder="1" applyAlignment="1">
      <alignment horizontal="right" wrapText="1"/>
    </xf>
    <xf numFmtId="0" fontId="5" fillId="0" borderId="4" xfId="0" applyFont="1" applyFill="1" applyBorder="1" applyAlignment="1">
      <alignment horizontal="right"/>
    </xf>
    <xf numFmtId="0" fontId="6" fillId="3" borderId="42" xfId="0" applyFont="1" applyFill="1" applyBorder="1" applyAlignment="1">
      <alignment wrapText="1"/>
    </xf>
    <xf numFmtId="0" fontId="5" fillId="3" borderId="43" xfId="0" applyNumberFormat="1" applyFont="1" applyFill="1" applyBorder="1" applyAlignment="1">
      <alignment horizontal="center"/>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19" fillId="0" borderId="1" xfId="0" applyNumberFormat="1" applyFont="1" applyBorder="1" applyAlignment="1">
      <alignment horizontal="right"/>
    </xf>
    <xf numFmtId="3" fontId="19" fillId="0" borderId="1" xfId="0" applyNumberFormat="1" applyFont="1" applyBorder="1"/>
    <xf numFmtId="3" fontId="19" fillId="0" borderId="3" xfId="0" applyNumberFormat="1" applyFont="1" applyBorder="1"/>
    <xf numFmtId="3" fontId="19" fillId="0" borderId="8" xfId="0" applyNumberFormat="1" applyFont="1" applyBorder="1" applyAlignment="1">
      <alignment horizontal="right"/>
    </xf>
    <xf numFmtId="3" fontId="19" fillId="0" borderId="8" xfId="0" applyNumberFormat="1" applyFont="1" applyBorder="1"/>
    <xf numFmtId="3" fontId="19" fillId="0" borderId="9" xfId="0" applyNumberFormat="1" applyFont="1" applyBorder="1"/>
    <xf numFmtId="3" fontId="19" fillId="3" borderId="11" xfId="0" applyNumberFormat="1" applyFont="1" applyFill="1" applyBorder="1"/>
    <xf numFmtId="3" fontId="19" fillId="3" borderId="4" xfId="0" applyNumberFormat="1" applyFont="1" applyFill="1" applyBorder="1"/>
    <xf numFmtId="0" fontId="6" fillId="3" borderId="15" xfId="0" applyFont="1" applyFill="1" applyBorder="1"/>
    <xf numFmtId="0" fontId="6" fillId="0" borderId="2" xfId="0" applyFont="1" applyFill="1" applyBorder="1" applyAlignment="1">
      <alignment horizontal="left" wrapText="1"/>
    </xf>
    <xf numFmtId="0" fontId="11" fillId="0" borderId="38" xfId="0" applyFont="1" applyFill="1" applyBorder="1" applyAlignment="1">
      <alignment wrapText="1"/>
    </xf>
    <xf numFmtId="0" fontId="11" fillId="0" borderId="60" xfId="0" applyFont="1" applyFill="1" applyBorder="1" applyAlignment="1">
      <alignment wrapText="1"/>
    </xf>
    <xf numFmtId="0" fontId="11" fillId="0" borderId="36" xfId="0" applyFont="1" applyFill="1" applyBorder="1" applyAlignment="1">
      <alignment wrapText="1"/>
    </xf>
    <xf numFmtId="0" fontId="11" fillId="0" borderId="7" xfId="0" applyFont="1" applyFill="1" applyBorder="1" applyAlignment="1">
      <alignment wrapText="1"/>
    </xf>
    <xf numFmtId="0" fontId="11" fillId="0" borderId="53" xfId="0" applyFont="1" applyFill="1" applyBorder="1" applyAlignment="1">
      <alignment wrapText="1"/>
    </xf>
    <xf numFmtId="0" fontId="26" fillId="2" borderId="22" xfId="0" applyFont="1" applyFill="1" applyBorder="1" applyAlignment="1">
      <alignment wrapText="1"/>
    </xf>
    <xf numFmtId="0" fontId="19" fillId="2" borderId="24" xfId="0" applyFont="1" applyFill="1" applyBorder="1"/>
    <xf numFmtId="0" fontId="19" fillId="3" borderId="23" xfId="0" applyFont="1" applyFill="1" applyBorder="1"/>
    <xf numFmtId="3" fontId="19" fillId="3" borderId="11" xfId="0" applyNumberFormat="1" applyFont="1" applyFill="1" applyBorder="1" applyAlignment="1">
      <alignment horizontal="right"/>
    </xf>
    <xf numFmtId="17" fontId="12" fillId="0" borderId="1" xfId="0" applyNumberFormat="1" applyFont="1" applyFill="1" applyBorder="1" applyAlignment="1">
      <alignment horizontal="left" vertical="top" wrapText="1"/>
    </xf>
    <xf numFmtId="0" fontId="6" fillId="0" borderId="0" xfId="0" applyFont="1" applyFill="1" applyBorder="1" applyAlignment="1">
      <alignment wrapText="1"/>
    </xf>
    <xf numFmtId="0" fontId="11" fillId="3" borderId="35" xfId="0" applyFont="1" applyFill="1" applyBorder="1" applyAlignment="1">
      <alignment wrapText="1"/>
    </xf>
    <xf numFmtId="0" fontId="11" fillId="4" borderId="10" xfId="0" applyFont="1" applyFill="1" applyBorder="1" applyAlignment="1">
      <alignment wrapText="1"/>
    </xf>
    <xf numFmtId="0" fontId="11" fillId="2" borderId="19" xfId="0" applyFont="1" applyFill="1" applyBorder="1" applyAlignment="1">
      <alignment horizontal="left"/>
    </xf>
    <xf numFmtId="166" fontId="5" fillId="0" borderId="1" xfId="0" applyNumberFormat="1" applyFont="1" applyFill="1" applyBorder="1" applyAlignment="1">
      <alignment wrapText="1"/>
    </xf>
    <xf numFmtId="166" fontId="5" fillId="0" borderId="1" xfId="0" applyNumberFormat="1" applyFont="1" applyFill="1" applyBorder="1" applyAlignment="1"/>
    <xf numFmtId="166" fontId="0" fillId="3" borderId="11" xfId="0" applyNumberFormat="1" applyFill="1" applyBorder="1" applyAlignment="1"/>
    <xf numFmtId="166" fontId="0" fillId="3" borderId="4" xfId="0" applyNumberFormat="1" applyFill="1" applyBorder="1"/>
    <xf numFmtId="166" fontId="0" fillId="0" borderId="1" xfId="0" applyNumberFormat="1" applyBorder="1"/>
    <xf numFmtId="166" fontId="0" fillId="3" borderId="3" xfId="0" applyNumberFormat="1" applyFill="1" applyBorder="1"/>
    <xf numFmtId="166"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26" fillId="2" borderId="14" xfId="0" applyFont="1" applyFill="1" applyBorder="1" applyAlignment="1">
      <alignment wrapText="1"/>
    </xf>
    <xf numFmtId="0" fontId="19" fillId="2" borderId="16" xfId="0" applyFont="1" applyFill="1" applyBorder="1"/>
    <xf numFmtId="0" fontId="19" fillId="3" borderId="39" xfId="0" applyFont="1" applyFill="1" applyBorder="1"/>
    <xf numFmtId="0" fontId="19" fillId="3" borderId="41" xfId="0" applyFont="1" applyFill="1" applyBorder="1"/>
    <xf numFmtId="166" fontId="6" fillId="3" borderId="1" xfId="0" applyNumberFormat="1" applyFont="1" applyFill="1" applyBorder="1" applyAlignment="1">
      <alignment wrapText="1"/>
    </xf>
    <xf numFmtId="0" fontId="5" fillId="0" borderId="11" xfId="0" applyFont="1" applyFill="1" applyBorder="1" applyAlignment="1">
      <alignment horizontal="center" wrapText="1"/>
    </xf>
    <xf numFmtId="166" fontId="6" fillId="3" borderId="1" xfId="0" applyNumberFormat="1" applyFont="1" applyFill="1" applyBorder="1"/>
    <xf numFmtId="166" fontId="24" fillId="3" borderId="11" xfId="0" applyNumberFormat="1" applyFont="1" applyFill="1" applyBorder="1"/>
    <xf numFmtId="0" fontId="23" fillId="6" borderId="26" xfId="0" applyFont="1" applyFill="1" applyBorder="1" applyAlignment="1">
      <alignment horizontal="center" vertical="center" wrapText="1"/>
    </xf>
    <xf numFmtId="0" fontId="24" fillId="0" borderId="0" xfId="0" applyFont="1" applyFill="1" applyBorder="1" applyAlignment="1">
      <alignment horizontal="left" vertical="top" wrapText="1"/>
    </xf>
    <xf numFmtId="0" fontId="9" fillId="6" borderId="5" xfId="0" applyFont="1" applyFill="1" applyBorder="1" applyAlignment="1">
      <alignment horizontal="center" vertical="center" wrapText="1"/>
    </xf>
    <xf numFmtId="0" fontId="6" fillId="3" borderId="4" xfId="0" applyFont="1" applyFill="1" applyBorder="1"/>
    <xf numFmtId="0" fontId="14" fillId="0" borderId="0" xfId="0" applyFont="1" applyFill="1"/>
    <xf numFmtId="0" fontId="6" fillId="2" borderId="22" xfId="0" applyFont="1" applyFill="1" applyBorder="1" applyAlignment="1">
      <alignment wrapText="1"/>
    </xf>
    <xf numFmtId="0" fontId="7" fillId="4" borderId="10" xfId="0" applyFont="1" applyFill="1" applyBorder="1" applyAlignment="1">
      <alignment wrapText="1"/>
    </xf>
    <xf numFmtId="0" fontId="16" fillId="0" borderId="0" xfId="0" applyFont="1"/>
    <xf numFmtId="165" fontId="0" fillId="0" borderId="0" xfId="0" applyNumberFormat="1"/>
    <xf numFmtId="167" fontId="5" fillId="2" borderId="15" xfId="0" applyNumberFormat="1" applyFont="1" applyFill="1" applyBorder="1" applyAlignment="1">
      <alignment horizontal="right"/>
    </xf>
    <xf numFmtId="167" fontId="5" fillId="2" borderId="15" xfId="0" applyNumberFormat="1" applyFont="1" applyFill="1" applyBorder="1"/>
    <xf numFmtId="167" fontId="5" fillId="2" borderId="30" xfId="0" applyNumberFormat="1" applyFont="1" applyFill="1" applyBorder="1"/>
    <xf numFmtId="167" fontId="19" fillId="2" borderId="23" xfId="0" applyNumberFormat="1" applyFont="1" applyFill="1" applyBorder="1" applyAlignment="1">
      <alignment horizontal="right"/>
    </xf>
    <xf numFmtId="167" fontId="19" fillId="2" borderId="23" xfId="0" applyNumberFormat="1" applyFont="1" applyFill="1" applyBorder="1"/>
    <xf numFmtId="167" fontId="19" fillId="2" borderId="34" xfId="0" applyNumberFormat="1" applyFont="1" applyFill="1" applyBorder="1"/>
    <xf numFmtId="167" fontId="11" fillId="4" borderId="11" xfId="0" applyNumberFormat="1" applyFont="1" applyFill="1" applyBorder="1" applyAlignment="1">
      <alignment horizontal="right"/>
    </xf>
    <xf numFmtId="167" fontId="11" fillId="4" borderId="11" xfId="0" applyNumberFormat="1" applyFont="1" applyFill="1" applyBorder="1"/>
    <xf numFmtId="167" fontId="11" fillId="4" borderId="12" xfId="0" applyNumberFormat="1" applyFont="1" applyFill="1" applyBorder="1"/>
    <xf numFmtId="167" fontId="11" fillId="4" borderId="4" xfId="0" applyNumberFormat="1" applyFont="1" applyFill="1" applyBorder="1"/>
    <xf numFmtId="0" fontId="17" fillId="0" borderId="0" xfId="0" applyFont="1"/>
    <xf numFmtId="0" fontId="19" fillId="0" borderId="39" xfId="0" applyFont="1" applyBorder="1"/>
    <xf numFmtId="0" fontId="5" fillId="4" borderId="9" xfId="0" applyFont="1" applyFill="1" applyBorder="1"/>
    <xf numFmtId="0" fontId="5" fillId="3" borderId="11" xfId="0" applyNumberFormat="1" applyFont="1" applyFill="1" applyBorder="1" applyAlignment="1">
      <alignment horizontal="center"/>
    </xf>
    <xf numFmtId="0" fontId="11" fillId="0" borderId="0" xfId="0" applyFont="1" applyFill="1" applyAlignment="1">
      <alignment horizontal="left" vertical="top" wrapText="1"/>
    </xf>
    <xf numFmtId="0" fontId="11" fillId="3" borderId="35" xfId="0" applyFont="1" applyFill="1" applyBorder="1" applyAlignment="1">
      <alignment horizontal="left" wrapText="1"/>
    </xf>
    <xf numFmtId="0" fontId="15" fillId="0" borderId="0" xfId="0" applyFont="1" applyAlignment="1">
      <alignment wrapText="1"/>
    </xf>
    <xf numFmtId="0" fontId="11" fillId="0" borderId="2" xfId="0" applyFont="1" applyBorder="1" applyAlignment="1">
      <alignment wrapText="1"/>
    </xf>
    <xf numFmtId="0" fontId="11" fillId="0" borderId="1" xfId="0" applyFont="1" applyBorder="1" applyAlignment="1">
      <alignment horizontal="right" wrapText="1"/>
    </xf>
    <xf numFmtId="0" fontId="11" fillId="3" borderId="3" xfId="0" applyFont="1" applyFill="1" applyBorder="1" applyAlignment="1">
      <alignment horizontal="center" wrapText="1"/>
    </xf>
    <xf numFmtId="0" fontId="11" fillId="0" borderId="10" xfId="0" applyFont="1" applyBorder="1" applyAlignment="1">
      <alignment wrapText="1"/>
    </xf>
    <xf numFmtId="0" fontId="11" fillId="0" borderId="11" xfId="0" applyFont="1" applyBorder="1" applyAlignment="1">
      <alignment horizontal="right" wrapText="1"/>
    </xf>
    <xf numFmtId="0" fontId="11" fillId="0" borderId="11" xfId="0" applyFont="1" applyBorder="1" applyAlignment="1">
      <alignment wrapText="1"/>
    </xf>
    <xf numFmtId="0" fontId="11" fillId="0" borderId="11" xfId="0" applyFont="1" applyFill="1" applyBorder="1" applyAlignment="1">
      <alignment wrapText="1"/>
    </xf>
    <xf numFmtId="0" fontId="11" fillId="3" borderId="4" xfId="0" applyFont="1" applyFill="1" applyBorder="1" applyAlignment="1">
      <alignment wrapText="1"/>
    </xf>
    <xf numFmtId="0" fontId="11" fillId="2" borderId="2" xfId="0" applyFont="1" applyFill="1" applyBorder="1" applyAlignment="1">
      <alignment wrapText="1"/>
    </xf>
    <xf numFmtId="0" fontId="11" fillId="2" borderId="1" xfId="0" applyFont="1" applyFill="1" applyBorder="1" applyAlignment="1">
      <alignment horizontal="center" wrapText="1"/>
    </xf>
    <xf numFmtId="49" fontId="19" fillId="0" borderId="1" xfId="0" applyNumberFormat="1" applyFont="1" applyBorder="1" applyAlignment="1">
      <alignment horizontal="right"/>
    </xf>
    <xf numFmtId="0" fontId="19" fillId="3" borderId="2" xfId="0" applyFont="1" applyFill="1" applyBorder="1" applyAlignment="1">
      <alignment wrapText="1"/>
    </xf>
    <xf numFmtId="0" fontId="19" fillId="3" borderId="1" xfId="0" applyNumberFormat="1" applyFont="1" applyFill="1" applyBorder="1" applyAlignment="1">
      <alignment horizontal="center"/>
    </xf>
    <xf numFmtId="0" fontId="26" fillId="2" borderId="1" xfId="0" applyFont="1" applyFill="1" applyBorder="1" applyAlignment="1">
      <alignment horizontal="right"/>
    </xf>
    <xf numFmtId="0" fontId="19" fillId="3" borderId="7" xfId="0" applyFont="1" applyFill="1" applyBorder="1" applyAlignment="1">
      <alignment wrapText="1"/>
    </xf>
    <xf numFmtId="0" fontId="19" fillId="3" borderId="8" xfId="0" applyNumberFormat="1" applyFont="1" applyFill="1" applyBorder="1" applyAlignment="1">
      <alignment horizontal="center"/>
    </xf>
    <xf numFmtId="0" fontId="11" fillId="3" borderId="59" xfId="0" applyFont="1" applyFill="1" applyBorder="1" applyAlignment="1">
      <alignment wrapText="1"/>
    </xf>
    <xf numFmtId="0" fontId="19" fillId="3" borderId="46" xfId="0" applyNumberFormat="1" applyFont="1" applyFill="1" applyBorder="1" applyAlignment="1">
      <alignment horizontal="center"/>
    </xf>
    <xf numFmtId="0" fontId="19" fillId="3" borderId="46" xfId="0" applyFont="1" applyFill="1" applyBorder="1"/>
    <xf numFmtId="0" fontId="19" fillId="3" borderId="47" xfId="0" applyFont="1" applyFill="1" applyBorder="1"/>
    <xf numFmtId="0" fontId="19" fillId="0" borderId="2" xfId="0" applyFont="1" applyFill="1" applyBorder="1" applyAlignment="1">
      <alignment wrapText="1"/>
    </xf>
    <xf numFmtId="0" fontId="19" fillId="0" borderId="1" xfId="0" applyNumberFormat="1" applyFont="1" applyBorder="1" applyAlignment="1">
      <alignment horizontal="center"/>
    </xf>
    <xf numFmtId="0" fontId="26" fillId="2" borderId="15" xfId="0" applyFont="1" applyFill="1" applyBorder="1" applyAlignment="1">
      <alignment horizontal="right"/>
    </xf>
    <xf numFmtId="0" fontId="26" fillId="2" borderId="30" xfId="0" applyFont="1" applyFill="1" applyBorder="1" applyAlignment="1"/>
    <xf numFmtId="0" fontId="26" fillId="2" borderId="31" xfId="0" applyFont="1" applyFill="1" applyBorder="1" applyAlignment="1"/>
    <xf numFmtId="0" fontId="26" fillId="2" borderId="17" xfId="0" applyFont="1" applyFill="1" applyBorder="1" applyAlignment="1"/>
    <xf numFmtId="3" fontId="19" fillId="3" borderId="1" xfId="0" applyNumberFormat="1" applyFont="1" applyFill="1" applyBorder="1" applyAlignment="1">
      <alignment horizontal="right"/>
    </xf>
    <xf numFmtId="3" fontId="19" fillId="3" borderId="1" xfId="0" applyNumberFormat="1" applyFont="1" applyFill="1" applyBorder="1"/>
    <xf numFmtId="3" fontId="19" fillId="3" borderId="3" xfId="0" applyNumberFormat="1" applyFont="1" applyFill="1" applyBorder="1"/>
    <xf numFmtId="0" fontId="19" fillId="2" borderId="23" xfId="0" applyFont="1" applyFill="1" applyBorder="1"/>
    <xf numFmtId="0" fontId="11" fillId="4" borderId="7" xfId="0" applyFont="1" applyFill="1" applyBorder="1" applyAlignment="1">
      <alignment wrapText="1"/>
    </xf>
    <xf numFmtId="0" fontId="11" fillId="4" borderId="67" xfId="0" applyFont="1" applyFill="1" applyBorder="1" applyAlignment="1">
      <alignment wrapText="1"/>
    </xf>
    <xf numFmtId="0" fontId="11" fillId="3" borderId="22" xfId="0" applyFont="1" applyFill="1" applyBorder="1" applyAlignment="1">
      <alignment wrapText="1"/>
    </xf>
    <xf numFmtId="0" fontId="11" fillId="0" borderId="3" xfId="0" applyFont="1" applyBorder="1" applyAlignment="1">
      <alignment horizontal="center" wrapText="1"/>
    </xf>
    <xf numFmtId="0" fontId="11" fillId="0" borderId="1" xfId="1" applyFont="1" applyBorder="1" applyAlignment="1">
      <alignment horizontal="center" wrapText="1"/>
    </xf>
    <xf numFmtId="0" fontId="7" fillId="2" borderId="5" xfId="0" applyFont="1" applyFill="1" applyBorder="1" applyAlignment="1">
      <alignment horizontal="right" wrapText="1"/>
    </xf>
    <xf numFmtId="0" fontId="6" fillId="3" borderId="12" xfId="0" applyNumberFormat="1" applyFont="1" applyFill="1" applyBorder="1" applyAlignment="1">
      <alignment horizontal="right" wrapText="1"/>
    </xf>
    <xf numFmtId="49" fontId="5" fillId="0" borderId="3" xfId="0" applyNumberFormat="1" applyFont="1" applyBorder="1" applyAlignment="1">
      <alignment horizontal="center"/>
    </xf>
    <xf numFmtId="0" fontId="5" fillId="0" borderId="3" xfId="0" applyNumberFormat="1" applyFont="1" applyBorder="1" applyAlignment="1">
      <alignment horizontal="center"/>
    </xf>
    <xf numFmtId="0" fontId="5" fillId="0" borderId="3" xfId="0" applyNumberFormat="1" applyFont="1" applyBorder="1" applyAlignment="1">
      <alignment horizontal="center" wrapText="1"/>
    </xf>
    <xf numFmtId="0" fontId="5" fillId="0" borderId="4" xfId="0" applyNumberFormat="1" applyFont="1" applyBorder="1" applyAlignment="1">
      <alignment horizontal="center"/>
    </xf>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4" xfId="0" applyFont="1" applyFill="1" applyBorder="1" applyAlignment="1">
      <alignment horizontal="center" wrapText="1"/>
    </xf>
    <xf numFmtId="0" fontId="6" fillId="0" borderId="1" xfId="0" applyFont="1" applyFill="1" applyBorder="1" applyAlignment="1">
      <alignment horizontal="center" wrapText="1"/>
    </xf>
    <xf numFmtId="0" fontId="11" fillId="0" borderId="9" xfId="0" applyFont="1" applyFill="1" applyBorder="1" applyAlignment="1">
      <alignment horizontal="center" wrapText="1"/>
    </xf>
    <xf numFmtId="0" fontId="11" fillId="0" borderId="7" xfId="0" applyFont="1" applyFill="1" applyBorder="1" applyAlignment="1">
      <alignment horizontal="center" wrapText="1"/>
    </xf>
    <xf numFmtId="0" fontId="6" fillId="3" borderId="6" xfId="0" applyFont="1" applyFill="1" applyBorder="1" applyAlignment="1">
      <alignment horizontal="center" wrapText="1"/>
    </xf>
    <xf numFmtId="14" fontId="5" fillId="0" borderId="3" xfId="0" applyNumberFormat="1" applyFont="1" applyFill="1" applyBorder="1" applyAlignment="1">
      <alignment horizontal="right"/>
    </xf>
    <xf numFmtId="0" fontId="5" fillId="0" borderId="3" xfId="0" applyFont="1" applyBorder="1" applyAlignment="1">
      <alignment horizontal="right" vertical="center" wrapText="1"/>
    </xf>
    <xf numFmtId="0" fontId="5" fillId="0" borderId="3" xfId="0" applyNumberFormat="1" applyFont="1" applyBorder="1" applyAlignment="1">
      <alignment horizontal="right"/>
    </xf>
    <xf numFmtId="0" fontId="5" fillId="0" borderId="3" xfId="0" applyFont="1" applyBorder="1" applyAlignment="1">
      <alignment horizontal="left" wrapText="1"/>
    </xf>
    <xf numFmtId="0" fontId="16" fillId="0" borderId="4" xfId="0" applyFont="1" applyFill="1" applyBorder="1" applyAlignment="1">
      <alignment horizontal="right" wrapText="1"/>
    </xf>
    <xf numFmtId="0" fontId="28" fillId="3" borderId="1" xfId="0" applyFont="1" applyFill="1" applyBorder="1" applyAlignment="1">
      <alignment horizontal="right" wrapText="1"/>
    </xf>
    <xf numFmtId="0" fontId="27" fillId="0" borderId="1" xfId="0" applyFont="1" applyBorder="1" applyAlignment="1">
      <alignment horizontal="right"/>
    </xf>
    <xf numFmtId="14" fontId="27" fillId="0" borderId="1" xfId="0" applyNumberFormat="1" applyFont="1" applyBorder="1" applyAlignment="1">
      <alignment horizontal="right"/>
    </xf>
    <xf numFmtId="0" fontId="27" fillId="0" borderId="1" xfId="0" applyFont="1" applyBorder="1" applyAlignment="1">
      <alignment horizontal="right" wrapText="1"/>
    </xf>
    <xf numFmtId="0" fontId="11" fillId="0" borderId="38" xfId="0" applyFont="1" applyFill="1" applyBorder="1" applyAlignment="1">
      <alignment horizontal="center" wrapText="1"/>
    </xf>
    <xf numFmtId="0" fontId="11" fillId="0" borderId="60" xfId="0" applyFont="1" applyFill="1" applyBorder="1" applyAlignment="1">
      <alignment horizontal="center" wrapText="1"/>
    </xf>
    <xf numFmtId="0" fontId="11" fillId="0" borderId="36" xfId="0" applyFont="1" applyFill="1" applyBorder="1" applyAlignment="1">
      <alignment horizontal="center" wrapText="1"/>
    </xf>
    <xf numFmtId="0" fontId="11" fillId="0" borderId="53" xfId="0" applyFont="1" applyFill="1" applyBorder="1" applyAlignment="1">
      <alignment horizontal="center" wrapText="1"/>
    </xf>
    <xf numFmtId="0" fontId="7" fillId="2" borderId="16" xfId="0" applyFont="1" applyFill="1" applyBorder="1" applyAlignment="1">
      <alignment horizontal="center"/>
    </xf>
    <xf numFmtId="1" fontId="5" fillId="0" borderId="1" xfId="0" applyNumberFormat="1" applyFont="1" applyFill="1" applyBorder="1" applyAlignment="1">
      <alignment wrapText="1"/>
    </xf>
    <xf numFmtId="1" fontId="6" fillId="3" borderId="3" xfId="0" applyNumberFormat="1" applyFont="1" applyFill="1" applyBorder="1" applyAlignment="1">
      <alignment wrapText="1"/>
    </xf>
    <xf numFmtId="2" fontId="5" fillId="0" borderId="1" xfId="0" applyNumberFormat="1" applyFont="1" applyFill="1" applyBorder="1" applyAlignment="1"/>
    <xf numFmtId="3" fontId="6" fillId="3" borderId="3" xfId="0" applyNumberFormat="1" applyFont="1" applyFill="1" applyBorder="1"/>
    <xf numFmtId="0" fontId="7" fillId="2" borderId="3" xfId="0" applyFont="1" applyFill="1" applyBorder="1" applyAlignment="1">
      <alignment horizontal="center"/>
    </xf>
    <xf numFmtId="1" fontId="5" fillId="0" borderId="1" xfId="0" applyNumberFormat="1" applyFont="1" applyFill="1" applyBorder="1" applyAlignment="1"/>
    <xf numFmtId="3" fontId="0" fillId="3" borderId="11" xfId="0" applyNumberFormat="1" applyFill="1" applyBorder="1" applyAlignment="1"/>
    <xf numFmtId="166" fontId="24" fillId="3" borderId="4" xfId="0" applyNumberFormat="1" applyFont="1" applyFill="1" applyBorder="1"/>
    <xf numFmtId="0" fontId="11" fillId="0" borderId="18"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0" xfId="0" applyAlignment="1">
      <alignment vertical="center"/>
    </xf>
    <xf numFmtId="167" fontId="5" fillId="2" borderId="16" xfId="0" applyNumberFormat="1" applyFont="1" applyFill="1" applyBorder="1"/>
    <xf numFmtId="167" fontId="19" fillId="4" borderId="39" xfId="0" applyNumberFormat="1" applyFont="1" applyFill="1" applyBorder="1" applyAlignment="1">
      <alignment horizontal="right"/>
    </xf>
    <xf numFmtId="167" fontId="19" fillId="4" borderId="39" xfId="0" applyNumberFormat="1" applyFont="1" applyFill="1" applyBorder="1"/>
    <xf numFmtId="167" fontId="19" fillId="4" borderId="40" xfId="0" applyNumberFormat="1" applyFont="1" applyFill="1" applyBorder="1"/>
    <xf numFmtId="167" fontId="19" fillId="4" borderId="41" xfId="0" applyNumberFormat="1" applyFont="1" applyFill="1" applyBorder="1"/>
    <xf numFmtId="167" fontId="19" fillId="2" borderId="24" xfId="0" applyNumberFormat="1" applyFont="1" applyFill="1" applyBorder="1"/>
    <xf numFmtId="167" fontId="19" fillId="4" borderId="18" xfId="0" applyNumberFormat="1" applyFont="1" applyFill="1" applyBorder="1" applyAlignment="1">
      <alignment horizontal="right"/>
    </xf>
    <xf numFmtId="167" fontId="19" fillId="4" borderId="18" xfId="0" applyNumberFormat="1" applyFont="1" applyFill="1" applyBorder="1"/>
    <xf numFmtId="167" fontId="19" fillId="4" borderId="37" xfId="0" applyNumberFormat="1" applyFont="1" applyFill="1" applyBorder="1"/>
    <xf numFmtId="167" fontId="19" fillId="4" borderId="20" xfId="0" applyNumberFormat="1" applyFont="1" applyFill="1" applyBorder="1"/>
    <xf numFmtId="167" fontId="19" fillId="4" borderId="11" xfId="0" applyNumberFormat="1" applyFont="1" applyFill="1" applyBorder="1" applyAlignment="1">
      <alignment horizontal="right"/>
    </xf>
    <xf numFmtId="167" fontId="19" fillId="4" borderId="11" xfId="0" applyNumberFormat="1" applyFont="1" applyFill="1" applyBorder="1"/>
    <xf numFmtId="167" fontId="19" fillId="4" borderId="4" xfId="0" applyNumberFormat="1" applyFont="1" applyFill="1" applyBorder="1"/>
    <xf numFmtId="167" fontId="11" fillId="7" borderId="39" xfId="0" applyNumberFormat="1" applyFont="1" applyFill="1" applyBorder="1" applyAlignment="1">
      <alignment horizontal="right"/>
    </xf>
    <xf numFmtId="167" fontId="11" fillId="7" borderId="39" xfId="0" applyNumberFormat="1" applyFont="1" applyFill="1" applyBorder="1"/>
    <xf numFmtId="167" fontId="11" fillId="7" borderId="40" xfId="0" applyNumberFormat="1" applyFont="1" applyFill="1" applyBorder="1"/>
    <xf numFmtId="167" fontId="11" fillId="7" borderId="41" xfId="0" applyNumberFormat="1" applyFont="1" applyFill="1" applyBorder="1"/>
    <xf numFmtId="0" fontId="7" fillId="2" borderId="14" xfId="0" applyFont="1" applyFill="1" applyBorder="1" applyAlignment="1">
      <alignment horizontal="left" wrapText="1"/>
    </xf>
    <xf numFmtId="0" fontId="11" fillId="4" borderId="69" xfId="0" applyFont="1" applyFill="1" applyBorder="1" applyAlignment="1">
      <alignment wrapText="1"/>
    </xf>
    <xf numFmtId="0" fontId="19" fillId="4" borderId="69" xfId="0" applyFont="1" applyFill="1" applyBorder="1" applyAlignment="1">
      <alignment horizontal="right"/>
    </xf>
    <xf numFmtId="0" fontId="19" fillId="4" borderId="58" xfId="0" applyFont="1" applyFill="1" applyBorder="1"/>
    <xf numFmtId="0" fontId="11" fillId="2" borderId="75" xfId="0" applyFont="1" applyFill="1" applyBorder="1" applyAlignment="1">
      <alignment wrapText="1"/>
    </xf>
    <xf numFmtId="0" fontId="19" fillId="8" borderId="23" xfId="0" applyFont="1" applyFill="1" applyBorder="1" applyAlignment="1">
      <alignment horizontal="right"/>
    </xf>
    <xf numFmtId="0" fontId="19" fillId="0" borderId="11" xfId="0" applyFont="1" applyFill="1" applyBorder="1" applyAlignment="1">
      <alignment horizontal="right"/>
    </xf>
    <xf numFmtId="0" fontId="11" fillId="4" borderId="76" xfId="0" applyFont="1" applyFill="1" applyBorder="1" applyAlignment="1">
      <alignment wrapText="1"/>
    </xf>
    <xf numFmtId="0" fontId="19" fillId="4" borderId="11" xfId="0" applyFont="1" applyFill="1" applyBorder="1" applyAlignment="1">
      <alignment horizontal="right"/>
    </xf>
    <xf numFmtId="0" fontId="11" fillId="2" borderId="77" xfId="0" applyFont="1" applyFill="1" applyBorder="1" applyAlignment="1">
      <alignment wrapText="1"/>
    </xf>
    <xf numFmtId="0" fontId="11" fillId="4" borderId="78" xfId="0" applyFont="1" applyFill="1" applyBorder="1" applyAlignment="1">
      <alignment wrapText="1"/>
    </xf>
    <xf numFmtId="0" fontId="19" fillId="4" borderId="18" xfId="0" applyFont="1" applyFill="1" applyBorder="1"/>
    <xf numFmtId="0" fontId="19" fillId="4" borderId="51" xfId="0" applyFont="1" applyFill="1" applyBorder="1"/>
    <xf numFmtId="0" fontId="19" fillId="8" borderId="74" xfId="0" applyFont="1" applyFill="1" applyBorder="1" applyAlignment="1">
      <alignment horizontal="right"/>
    </xf>
    <xf numFmtId="0" fontId="19" fillId="4" borderId="23" xfId="0" applyFont="1" applyFill="1" applyBorder="1" applyAlignment="1">
      <alignment horizontal="right"/>
    </xf>
    <xf numFmtId="0" fontId="7" fillId="8" borderId="2" xfId="0" applyFont="1" applyFill="1" applyBorder="1" applyAlignment="1">
      <alignment wrapText="1"/>
    </xf>
    <xf numFmtId="0" fontId="11" fillId="8" borderId="77" xfId="0" applyFont="1" applyFill="1" applyBorder="1" applyAlignment="1">
      <alignment wrapText="1"/>
    </xf>
    <xf numFmtId="0" fontId="11" fillId="8" borderId="11" xfId="0" applyFont="1" applyFill="1" applyBorder="1"/>
    <xf numFmtId="0" fontId="19" fillId="8" borderId="24" xfId="0" applyFont="1" applyFill="1" applyBorder="1"/>
    <xf numFmtId="0" fontId="19" fillId="4" borderId="4" xfId="0" applyFont="1" applyFill="1" applyBorder="1"/>
    <xf numFmtId="0" fontId="11" fillId="3" borderId="75" xfId="0" applyFont="1" applyFill="1" applyBorder="1" applyAlignment="1">
      <alignment wrapText="1"/>
    </xf>
    <xf numFmtId="0" fontId="19" fillId="8" borderId="23" xfId="0" applyFont="1" applyFill="1" applyBorder="1"/>
    <xf numFmtId="0" fontId="19" fillId="8" borderId="79" xfId="0" applyFont="1" applyFill="1" applyBorder="1"/>
    <xf numFmtId="0" fontId="19" fillId="0" borderId="78" xfId="0" applyFont="1" applyFill="1" applyBorder="1"/>
    <xf numFmtId="0" fontId="19" fillId="4" borderId="0" xfId="0" applyFont="1" applyFill="1"/>
    <xf numFmtId="0" fontId="6" fillId="0" borderId="1" xfId="0" applyNumberFormat="1" applyFont="1" applyBorder="1" applyAlignment="1">
      <alignment horizontal="center" wrapText="1"/>
    </xf>
    <xf numFmtId="0" fontId="6" fillId="0" borderId="5" xfId="0" applyNumberFormat="1" applyFont="1" applyBorder="1" applyAlignment="1">
      <alignment horizontal="center" wrapText="1"/>
    </xf>
    <xf numFmtId="168" fontId="7" fillId="2" borderId="23" xfId="0" applyNumberFormat="1" applyFont="1" applyFill="1" applyBorder="1" applyAlignment="1">
      <alignment horizontal="center"/>
    </xf>
    <xf numFmtId="168" fontId="7" fillId="2" borderId="23" xfId="0" applyNumberFormat="1" applyFont="1" applyFill="1" applyBorder="1"/>
    <xf numFmtId="168" fontId="7" fillId="2" borderId="24" xfId="0" applyNumberFormat="1" applyFont="1" applyFill="1" applyBorder="1"/>
    <xf numFmtId="168" fontId="7" fillId="4" borderId="1" xfId="0" applyNumberFormat="1" applyFont="1" applyFill="1" applyBorder="1" applyAlignment="1">
      <alignment horizontal="center"/>
    </xf>
    <xf numFmtId="168" fontId="7" fillId="0" borderId="1" xfId="0" applyNumberFormat="1" applyFont="1" applyBorder="1"/>
    <xf numFmtId="168" fontId="7" fillId="0" borderId="3" xfId="0" applyNumberFormat="1" applyFont="1" applyBorder="1"/>
    <xf numFmtId="168" fontId="7" fillId="4" borderId="1" xfId="0" applyNumberFormat="1" applyFont="1" applyFill="1" applyBorder="1"/>
    <xf numFmtId="168" fontId="7" fillId="4" borderId="5" xfId="0" applyNumberFormat="1" applyFont="1" applyFill="1" applyBorder="1" applyAlignment="1">
      <alignment horizontal="center"/>
    </xf>
    <xf numFmtId="0" fontId="7" fillId="4" borderId="2" xfId="0" applyFont="1" applyFill="1" applyBorder="1" applyAlignment="1">
      <alignment vertical="top" wrapText="1"/>
    </xf>
    <xf numFmtId="168" fontId="7" fillId="4" borderId="3" xfId="0" applyNumberFormat="1" applyFont="1" applyFill="1" applyBorder="1"/>
    <xf numFmtId="168" fontId="18" fillId="2" borderId="23" xfId="0" applyNumberFormat="1" applyFont="1" applyFill="1" applyBorder="1" applyAlignment="1">
      <alignment horizontal="center"/>
    </xf>
    <xf numFmtId="168" fontId="19" fillId="7" borderId="23" xfId="0" applyNumberFormat="1" applyFont="1" applyFill="1" applyBorder="1" applyAlignment="1">
      <alignment horizontal="center"/>
    </xf>
    <xf numFmtId="168" fontId="19" fillId="7" borderId="23" xfId="0" applyNumberFormat="1" applyFont="1" applyFill="1" applyBorder="1"/>
    <xf numFmtId="168" fontId="19" fillId="7" borderId="24" xfId="0" applyNumberFormat="1" applyFont="1" applyFill="1" applyBorder="1"/>
    <xf numFmtId="168" fontId="5" fillId="4" borderId="1" xfId="0" applyNumberFormat="1" applyFont="1" applyFill="1" applyBorder="1" applyAlignment="1">
      <alignment horizontal="center"/>
    </xf>
    <xf numFmtId="168" fontId="5" fillId="0" borderId="1" xfId="0" applyNumberFormat="1" applyFont="1" applyBorder="1"/>
    <xf numFmtId="168" fontId="5" fillId="0" borderId="3" xfId="0" applyNumberFormat="1" applyFont="1" applyBorder="1"/>
    <xf numFmtId="168" fontId="5" fillId="4" borderId="1" xfId="0" applyNumberFormat="1" applyFont="1" applyFill="1" applyBorder="1"/>
    <xf numFmtId="168" fontId="5" fillId="4" borderId="3" xfId="0" applyNumberFormat="1" applyFont="1" applyFill="1" applyBorder="1"/>
    <xf numFmtId="168" fontId="5" fillId="4" borderId="5" xfId="0" applyNumberFormat="1" applyFont="1" applyFill="1" applyBorder="1" applyAlignment="1">
      <alignment horizontal="center"/>
    </xf>
    <xf numFmtId="168" fontId="5" fillId="4" borderId="8" xfId="0" applyNumberFormat="1" applyFont="1" applyFill="1" applyBorder="1"/>
    <xf numFmtId="168" fontId="5" fillId="4" borderId="9" xfId="0" applyNumberFormat="1" applyFont="1" applyFill="1" applyBorder="1"/>
    <xf numFmtId="168" fontId="5" fillId="4" borderId="11" xfId="0" applyNumberFormat="1" applyFont="1" applyFill="1" applyBorder="1" applyAlignment="1">
      <alignment horizontal="center"/>
    </xf>
    <xf numFmtId="168" fontId="5" fillId="4" borderId="11" xfId="0" applyNumberFormat="1" applyFont="1" applyFill="1" applyBorder="1"/>
    <xf numFmtId="168" fontId="5" fillId="4" borderId="4" xfId="0" applyNumberFormat="1" applyFont="1" applyFill="1" applyBorder="1"/>
    <xf numFmtId="0" fontId="7" fillId="2" borderId="34" xfId="0" applyFont="1" applyFill="1" applyBorder="1" applyAlignment="1">
      <alignment horizontal="right"/>
    </xf>
    <xf numFmtId="0" fontId="5" fillId="2" borderId="24" xfId="0" applyFont="1" applyFill="1" applyBorder="1" applyAlignment="1">
      <alignment horizontal="right"/>
    </xf>
    <xf numFmtId="0" fontId="7" fillId="4" borderId="1" xfId="0" applyFont="1" applyFill="1" applyBorder="1" applyAlignment="1">
      <alignment horizontal="right"/>
    </xf>
    <xf numFmtId="0" fontId="7" fillId="0" borderId="5" xfId="0" applyFont="1" applyFill="1" applyBorder="1" applyAlignment="1">
      <alignment horizontal="right"/>
    </xf>
    <xf numFmtId="0" fontId="6" fillId="4" borderId="10" xfId="0" applyFont="1" applyFill="1" applyBorder="1" applyAlignment="1">
      <alignment wrapText="1"/>
    </xf>
    <xf numFmtId="0" fontId="7" fillId="4" borderId="11" xfId="0" applyFont="1" applyFill="1" applyBorder="1" applyAlignment="1">
      <alignment horizontal="right"/>
    </xf>
    <xf numFmtId="0" fontId="7" fillId="0" borderId="12" xfId="0" applyFont="1" applyFill="1" applyBorder="1" applyAlignment="1">
      <alignment horizontal="right"/>
    </xf>
    <xf numFmtId="0" fontId="5" fillId="0" borderId="4" xfId="0" applyFont="1" applyBorder="1" applyAlignment="1">
      <alignment horizontal="right"/>
    </xf>
    <xf numFmtId="0" fontId="26" fillId="2" borderId="34" xfId="0" applyFont="1" applyFill="1" applyBorder="1" applyAlignment="1">
      <alignment horizontal="right"/>
    </xf>
    <xf numFmtId="0" fontId="19" fillId="2" borderId="24" xfId="0" applyFont="1" applyFill="1" applyBorder="1" applyAlignment="1">
      <alignment horizontal="right"/>
    </xf>
    <xf numFmtId="0" fontId="26" fillId="0" borderId="5" xfId="0" applyFont="1" applyFill="1" applyBorder="1" applyAlignment="1">
      <alignment horizontal="right"/>
    </xf>
    <xf numFmtId="0" fontId="18" fillId="2" borderId="34" xfId="0" applyFont="1" applyFill="1" applyBorder="1" applyAlignment="1">
      <alignment horizontal="right"/>
    </xf>
    <xf numFmtId="0" fontId="15" fillId="2" borderId="24" xfId="0" applyFont="1" applyFill="1" applyBorder="1" applyAlignment="1">
      <alignment horizontal="right"/>
    </xf>
    <xf numFmtId="0" fontId="18" fillId="0" borderId="5" xfId="0" applyFont="1" applyFill="1" applyBorder="1" applyAlignment="1">
      <alignment horizontal="right"/>
    </xf>
    <xf numFmtId="0" fontId="15" fillId="0" borderId="3" xfId="0" applyFont="1" applyBorder="1" applyAlignment="1">
      <alignment horizontal="right"/>
    </xf>
    <xf numFmtId="0" fontId="18" fillId="0" borderId="12" xfId="0" applyFont="1" applyFill="1" applyBorder="1" applyAlignment="1">
      <alignment horizontal="right"/>
    </xf>
    <xf numFmtId="0" fontId="15" fillId="0" borderId="4" xfId="0" applyFont="1" applyBorder="1" applyAlignment="1">
      <alignment horizontal="right"/>
    </xf>
    <xf numFmtId="0" fontId="26" fillId="0" borderId="12" xfId="0" applyFont="1" applyFill="1" applyBorder="1" applyAlignment="1">
      <alignment horizontal="right"/>
    </xf>
    <xf numFmtId="0" fontId="5" fillId="3" borderId="23" xfId="0" applyFont="1" applyFill="1" applyBorder="1" applyAlignment="1">
      <alignment horizontal="right"/>
    </xf>
    <xf numFmtId="0" fontId="19" fillId="3" borderId="34" xfId="0" applyFont="1" applyFill="1" applyBorder="1" applyAlignment="1">
      <alignment horizontal="right"/>
    </xf>
    <xf numFmtId="0" fontId="5" fillId="3" borderId="24" xfId="0" applyFont="1" applyFill="1" applyBorder="1" applyAlignment="1">
      <alignment horizontal="right"/>
    </xf>
    <xf numFmtId="0" fontId="5" fillId="0" borderId="11" xfId="0" applyFont="1" applyFill="1" applyBorder="1" applyAlignment="1">
      <alignment horizontal="right"/>
    </xf>
    <xf numFmtId="0" fontId="19" fillId="0" borderId="12" xfId="0" applyFont="1" applyFill="1" applyBorder="1" applyAlignment="1">
      <alignment horizontal="right"/>
    </xf>
    <xf numFmtId="0" fontId="6" fillId="3" borderId="14" xfId="0" applyFont="1" applyFill="1" applyBorder="1" applyAlignment="1">
      <alignment wrapText="1"/>
    </xf>
    <xf numFmtId="0" fontId="5" fillId="3" borderId="15" xfId="0" applyFont="1" applyFill="1" applyBorder="1" applyAlignment="1">
      <alignment horizontal="right"/>
    </xf>
    <xf numFmtId="0" fontId="19" fillId="3" borderId="30" xfId="0" applyFont="1" applyFill="1" applyBorder="1" applyAlignment="1">
      <alignment horizontal="right"/>
    </xf>
    <xf numFmtId="0" fontId="5" fillId="3" borderId="16" xfId="0" applyFont="1" applyFill="1" applyBorder="1" applyAlignment="1">
      <alignment horizontal="right"/>
    </xf>
    <xf numFmtId="0" fontId="15" fillId="0" borderId="12" xfId="0" applyFont="1" applyFill="1" applyBorder="1" applyAlignment="1">
      <alignment horizontal="right"/>
    </xf>
    <xf numFmtId="0" fontId="5" fillId="2" borderId="1" xfId="0" applyFont="1" applyFill="1" applyBorder="1" applyAlignment="1">
      <alignment horizontal="right" wrapText="1"/>
    </xf>
    <xf numFmtId="0" fontId="5" fillId="2" borderId="1" xfId="0" applyFont="1" applyFill="1" applyBorder="1"/>
    <xf numFmtId="0" fontId="5" fillId="0" borderId="1" xfId="0" applyFont="1" applyBorder="1" applyAlignment="1">
      <alignment horizontal="right" wrapText="1"/>
    </xf>
    <xf numFmtId="0" fontId="6" fillId="0" borderId="2" xfId="0" applyFont="1" applyFill="1" applyBorder="1" applyAlignment="1">
      <alignment horizontal="left" vertical="top" wrapText="1"/>
    </xf>
    <xf numFmtId="0" fontId="7" fillId="2" borderId="2" xfId="0" applyFont="1" applyFill="1" applyBorder="1" applyAlignment="1">
      <alignment horizontal="left" wrapText="1"/>
    </xf>
    <xf numFmtId="0" fontId="33" fillId="9" borderId="2" xfId="0" applyFont="1" applyFill="1" applyBorder="1" applyAlignment="1">
      <alignment wrapText="1"/>
    </xf>
    <xf numFmtId="0" fontId="33" fillId="9" borderId="1" xfId="0" applyFont="1" applyFill="1" applyBorder="1" applyAlignment="1">
      <alignment horizontal="right" wrapText="1"/>
    </xf>
    <xf numFmtId="0" fontId="33" fillId="9" borderId="3" xfId="0" applyFont="1" applyFill="1" applyBorder="1" applyAlignment="1">
      <alignment horizontal="right" wrapText="1"/>
    </xf>
    <xf numFmtId="0" fontId="34" fillId="0" borderId="2" xfId="0" applyFont="1" applyBorder="1" applyAlignment="1">
      <alignment wrapText="1"/>
    </xf>
    <xf numFmtId="0" fontId="33" fillId="0" borderId="1" xfId="0" applyFont="1" applyBorder="1" applyAlignment="1">
      <alignment horizontal="right" wrapText="1"/>
    </xf>
    <xf numFmtId="0" fontId="33" fillId="0" borderId="3" xfId="0" applyFont="1" applyBorder="1" applyAlignment="1">
      <alignment horizontal="right" wrapText="1"/>
    </xf>
    <xf numFmtId="0" fontId="16" fillId="0" borderId="9" xfId="0" applyFont="1" applyFill="1" applyBorder="1" applyAlignment="1">
      <alignment horizontal="right"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6" fillId="3" borderId="3" xfId="0" applyFont="1" applyFill="1" applyBorder="1" applyAlignment="1">
      <alignment horizontal="center" wrapText="1"/>
    </xf>
    <xf numFmtId="0" fontId="6" fillId="2" borderId="1" xfId="0" applyFont="1" applyFill="1" applyBorder="1" applyAlignment="1">
      <alignment horizontal="center" wrapText="1"/>
    </xf>
    <xf numFmtId="0" fontId="6" fillId="3" borderId="3" xfId="0" applyFont="1" applyFill="1" applyBorder="1" applyAlignment="1">
      <alignment horizontal="left" wrapText="1"/>
    </xf>
    <xf numFmtId="0" fontId="5" fillId="0" borderId="3" xfId="0" applyFont="1" applyBorder="1" applyAlignment="1">
      <alignment horizontal="left"/>
    </xf>
    <xf numFmtId="0" fontId="5" fillId="0" borderId="3" xfId="0" applyFont="1" applyFill="1" applyBorder="1" applyAlignment="1">
      <alignment horizontal="lef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19" fillId="0" borderId="1" xfId="0" applyNumberFormat="1" applyFont="1" applyFill="1" applyBorder="1" applyAlignment="1">
      <alignment horizontal="right"/>
    </xf>
    <xf numFmtId="3" fontId="19" fillId="0" borderId="1" xfId="0" applyNumberFormat="1" applyFont="1" applyFill="1" applyBorder="1"/>
    <xf numFmtId="3" fontId="19" fillId="0" borderId="3" xfId="0" applyNumberFormat="1" applyFont="1" applyFill="1" applyBorder="1"/>
    <xf numFmtId="3" fontId="5" fillId="0" borderId="1" xfId="0" applyNumberFormat="1" applyFont="1" applyFill="1" applyBorder="1" applyAlignment="1">
      <alignment horizontal="right"/>
    </xf>
    <xf numFmtId="3" fontId="5" fillId="0" borderId="1" xfId="0" applyNumberFormat="1" applyFont="1" applyFill="1" applyBorder="1"/>
    <xf numFmtId="3" fontId="5" fillId="0" borderId="3" xfId="0" applyNumberFormat="1" applyFont="1" applyFill="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3" fontId="19" fillId="0" borderId="8" xfId="0" applyNumberFormat="1" applyFont="1" applyFill="1" applyBorder="1" applyAlignment="1">
      <alignment horizontal="right"/>
    </xf>
    <xf numFmtId="3" fontId="19" fillId="0" borderId="8" xfId="0" applyNumberFormat="1" applyFont="1" applyFill="1" applyBorder="1"/>
    <xf numFmtId="0" fontId="11" fillId="0" borderId="30" xfId="1" applyFont="1" applyBorder="1" applyAlignment="1">
      <alignment horizontal="center" vertical="center" wrapText="1"/>
    </xf>
    <xf numFmtId="0" fontId="11" fillId="0" borderId="16" xfId="1" applyFont="1" applyBorder="1" applyAlignment="1">
      <alignment horizontal="center" vertical="center" wrapText="1"/>
    </xf>
    <xf numFmtId="0" fontId="26" fillId="2" borderId="1" xfId="0" applyFont="1" applyFill="1" applyBorder="1" applyAlignment="1">
      <alignment horizontal="right" wrapText="1"/>
    </xf>
    <xf numFmtId="0" fontId="26" fillId="2" borderId="5" xfId="0" applyFont="1" applyFill="1" applyBorder="1" applyAlignment="1">
      <alignment horizontal="right" wrapText="1"/>
    </xf>
    <xf numFmtId="0" fontId="26" fillId="2" borderId="3" xfId="0" applyFont="1" applyFill="1" applyBorder="1" applyAlignment="1">
      <alignment horizontal="right" wrapText="1"/>
    </xf>
    <xf numFmtId="0" fontId="0" fillId="0" borderId="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5"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26"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2" xfId="0" applyFont="1" applyFill="1" applyBorder="1" applyAlignment="1">
      <alignment horizontal="left" vertical="top" wrapText="1"/>
    </xf>
    <xf numFmtId="0" fontId="26" fillId="2" borderId="5" xfId="0" applyFont="1" applyFill="1" applyBorder="1" applyAlignment="1">
      <alignment horizontal="center"/>
    </xf>
    <xf numFmtId="0" fontId="26" fillId="2" borderId="25" xfId="0" applyFont="1" applyFill="1" applyBorder="1" applyAlignment="1">
      <alignment horizontal="center"/>
    </xf>
    <xf numFmtId="0" fontId="26" fillId="2" borderId="6" xfId="0" applyFont="1" applyFill="1" applyBorder="1" applyAlignment="1">
      <alignment horizontal="center"/>
    </xf>
    <xf numFmtId="0" fontId="19" fillId="2" borderId="5" xfId="0" applyFont="1" applyFill="1" applyBorder="1" applyAlignment="1">
      <alignment horizontal="center" wrapText="1"/>
    </xf>
    <xf numFmtId="0" fontId="19" fillId="2" borderId="25" xfId="0" applyFont="1" applyFill="1" applyBorder="1" applyAlignment="1">
      <alignment horizontal="center" wrapText="1"/>
    </xf>
    <xf numFmtId="0" fontId="19" fillId="2" borderId="6" xfId="0" applyFont="1" applyFill="1" applyBorder="1" applyAlignment="1">
      <alignment horizontal="center" wrapText="1"/>
    </xf>
    <xf numFmtId="0" fontId="26" fillId="2" borderId="34" xfId="0" applyFont="1" applyFill="1" applyBorder="1" applyAlignment="1">
      <alignment horizontal="center"/>
    </xf>
    <xf numFmtId="0" fontId="26" fillId="2" borderId="28" xfId="0" applyFont="1" applyFill="1" applyBorder="1" applyAlignment="1">
      <alignment horizontal="center"/>
    </xf>
    <xf numFmtId="0" fontId="26" fillId="2" borderId="29" xfId="0" applyFont="1" applyFill="1" applyBorder="1" applyAlignment="1">
      <alignment horizontal="center"/>
    </xf>
    <xf numFmtId="0" fontId="20" fillId="0" borderId="0" xfId="0" applyFont="1" applyAlignment="1">
      <alignment horizontal="center" vertical="center"/>
    </xf>
    <xf numFmtId="0" fontId="2"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24" xfId="0" applyFont="1" applyFill="1" applyBorder="1" applyAlignment="1">
      <alignment horizontal="center" vertical="center"/>
    </xf>
    <xf numFmtId="0" fontId="11" fillId="0" borderId="5" xfId="0" applyFont="1" applyBorder="1" applyAlignment="1">
      <alignment horizontal="center" wrapText="1"/>
    </xf>
    <xf numFmtId="0" fontId="16" fillId="0" borderId="26" xfId="0" applyFont="1" applyBorder="1"/>
    <xf numFmtId="0" fontId="11" fillId="0" borderId="5" xfId="0" applyFont="1" applyFill="1" applyBorder="1" applyAlignment="1">
      <alignment horizontal="center" wrapText="1"/>
    </xf>
    <xf numFmtId="0" fontId="11" fillId="0" borderId="26" xfId="0" applyFont="1" applyFill="1" applyBorder="1" applyAlignment="1">
      <alignment horizontal="center" wrapText="1"/>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11" fillId="0" borderId="26" xfId="0" applyFont="1" applyBorder="1" applyAlignment="1">
      <alignment horizontal="center" wrapText="1"/>
    </xf>
    <xf numFmtId="0" fontId="21" fillId="6" borderId="22" xfId="0" applyFont="1" applyFill="1" applyBorder="1" applyAlignment="1">
      <alignment horizontal="center" vertical="center"/>
    </xf>
    <xf numFmtId="0" fontId="9" fillId="6" borderId="27"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21" fillId="6" borderId="2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63" xfId="0" applyFont="1" applyFill="1" applyBorder="1" applyAlignment="1">
      <alignment horizontal="center" vertical="center"/>
    </xf>
    <xf numFmtId="0" fontId="9" fillId="6" borderId="64" xfId="0" applyFont="1" applyFill="1" applyBorder="1" applyAlignment="1">
      <alignment horizontal="center" vertical="center"/>
    </xf>
    <xf numFmtId="0" fontId="9" fillId="6" borderId="65" xfId="0" applyFont="1" applyFill="1" applyBorder="1" applyAlignment="1">
      <alignment horizontal="center" vertical="center"/>
    </xf>
    <xf numFmtId="0" fontId="19" fillId="0" borderId="0" xfId="0" applyFont="1" applyAlignment="1">
      <alignment horizontal="left" wrapText="1"/>
    </xf>
    <xf numFmtId="0" fontId="6" fillId="0" borderId="23"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5"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11" fillId="0" borderId="0" xfId="0" applyFont="1" applyAlignment="1">
      <alignment horizontal="left" wrapText="1"/>
    </xf>
    <xf numFmtId="0" fontId="5" fillId="0" borderId="0" xfId="0" applyFont="1" applyAlignment="1">
      <alignment horizontal="left"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wrapText="1"/>
    </xf>
    <xf numFmtId="0" fontId="6" fillId="0" borderId="19" xfId="0" applyFont="1" applyBorder="1" applyAlignment="1">
      <alignment horizontal="left" wrapText="1"/>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center" wrapText="1"/>
    </xf>
    <xf numFmtId="0" fontId="6" fillId="0" borderId="38" xfId="0" applyFont="1" applyBorder="1" applyAlignment="1">
      <alignment horizontal="center" wrapText="1"/>
    </xf>
    <xf numFmtId="0" fontId="6" fillId="0" borderId="70" xfId="0" applyFont="1" applyBorder="1" applyAlignment="1">
      <alignment horizontal="center" wrapText="1"/>
    </xf>
    <xf numFmtId="0" fontId="6" fillId="0" borderId="71" xfId="0" applyFont="1" applyBorder="1" applyAlignment="1">
      <alignment horizontal="center" wrapText="1"/>
    </xf>
    <xf numFmtId="0" fontId="26" fillId="2" borderId="5" xfId="0" applyFont="1" applyFill="1" applyBorder="1" applyAlignment="1">
      <alignment horizontal="left"/>
    </xf>
    <xf numFmtId="0" fontId="26" fillId="2" borderId="25" xfId="0" applyFont="1" applyFill="1" applyBorder="1" applyAlignment="1">
      <alignment horizontal="left"/>
    </xf>
    <xf numFmtId="0" fontId="26" fillId="2" borderId="6" xfId="0" applyFont="1" applyFill="1" applyBorder="1" applyAlignment="1">
      <alignment horizontal="left"/>
    </xf>
    <xf numFmtId="0" fontId="21" fillId="6" borderId="59"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73" xfId="0" applyFont="1" applyFill="1" applyBorder="1" applyAlignment="1">
      <alignment horizontal="center" vertical="center"/>
    </xf>
    <xf numFmtId="0" fontId="9" fillId="6" borderId="47"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0" borderId="35" xfId="0" applyFont="1" applyBorder="1" applyAlignment="1">
      <alignment horizontal="left" wrapText="1"/>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0" borderId="34" xfId="0" applyFont="1" applyBorder="1" applyAlignment="1">
      <alignment horizontal="center" wrapText="1"/>
    </xf>
    <xf numFmtId="0" fontId="11" fillId="0" borderId="28" xfId="0" applyFont="1" applyBorder="1" applyAlignment="1">
      <alignment horizontal="center" wrapText="1"/>
    </xf>
    <xf numFmtId="0" fontId="11" fillId="0" borderId="74" xfId="0" applyFont="1" applyBorder="1" applyAlignment="1">
      <alignment horizontal="center" wrapText="1"/>
    </xf>
    <xf numFmtId="0" fontId="19" fillId="0" borderId="0" xfId="0" applyFont="1" applyFill="1" applyAlignment="1">
      <alignment horizontal="left" vertical="top" wrapText="1"/>
    </xf>
    <xf numFmtId="0" fontId="11" fillId="0" borderId="0" xfId="0" applyFont="1" applyFill="1" applyAlignment="1">
      <alignment horizontal="left" vertical="top" wrapText="1"/>
    </xf>
    <xf numFmtId="0" fontId="11" fillId="0" borderId="1" xfId="0" applyFont="1" applyBorder="1" applyAlignment="1">
      <alignment horizontal="center" wrapText="1"/>
    </xf>
    <xf numFmtId="0" fontId="6" fillId="0" borderId="42" xfId="0" applyFont="1" applyBorder="1" applyAlignment="1">
      <alignment horizontal="left" wrapText="1"/>
    </xf>
    <xf numFmtId="0" fontId="5" fillId="0" borderId="0" xfId="0" applyFont="1" applyAlignment="1">
      <alignment horizontal="left" vertical="top"/>
    </xf>
    <xf numFmtId="0" fontId="21" fillId="6" borderId="42" xfId="0" applyFont="1" applyFill="1" applyBorder="1" applyAlignment="1">
      <alignment horizontal="center" vertical="center"/>
    </xf>
    <xf numFmtId="0" fontId="21" fillId="6" borderId="43" xfId="0" applyFont="1" applyFill="1" applyBorder="1" applyAlignment="1">
      <alignment horizontal="center" vertical="center"/>
    </xf>
    <xf numFmtId="0" fontId="21" fillId="6" borderId="45" xfId="0" applyFont="1" applyFill="1" applyBorder="1" applyAlignment="1">
      <alignment horizontal="center" vertical="center"/>
    </xf>
    <xf numFmtId="0" fontId="6" fillId="0" borderId="44" xfId="0" applyFont="1" applyBorder="1" applyAlignment="1">
      <alignment horizontal="center" wrapText="1"/>
    </xf>
    <xf numFmtId="0" fontId="6" fillId="0" borderId="72"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6" fillId="4" borderId="5" xfId="0" applyFont="1" applyFill="1" applyBorder="1" applyAlignment="1">
      <alignment horizontal="center" wrapText="1"/>
    </xf>
    <xf numFmtId="0" fontId="6" fillId="4" borderId="26" xfId="0" applyFont="1" applyFill="1" applyBorder="1" applyAlignment="1">
      <alignment horizontal="center" wrapText="1"/>
    </xf>
    <xf numFmtId="0" fontId="21" fillId="6" borderId="28"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6" fillId="0" borderId="5"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11" fillId="0" borderId="41" xfId="0" applyFont="1" applyFill="1" applyBorder="1" applyAlignment="1">
      <alignment horizontal="center" wrapText="1"/>
    </xf>
    <xf numFmtId="0" fontId="11" fillId="0" borderId="20" xfId="0" applyFont="1" applyFill="1" applyBorder="1" applyAlignment="1">
      <alignment horizontal="center" wrapText="1"/>
    </xf>
    <xf numFmtId="0" fontId="11" fillId="0" borderId="35" xfId="0" applyFont="1" applyBorder="1" applyAlignment="1">
      <alignment horizontal="left" wrapText="1"/>
    </xf>
    <xf numFmtId="0" fontId="11" fillId="0" borderId="19" xfId="0" applyFont="1" applyBorder="1" applyAlignment="1">
      <alignment horizontal="left" wrapText="1"/>
    </xf>
    <xf numFmtId="0" fontId="11" fillId="0" borderId="39" xfId="0" applyFont="1" applyBorder="1" applyAlignment="1">
      <alignment horizontal="center" wrapText="1"/>
    </xf>
    <xf numFmtId="0" fontId="11" fillId="0" borderId="18" xfId="0" applyFont="1" applyBorder="1" applyAlignment="1">
      <alignment horizontal="center" wrapText="1"/>
    </xf>
    <xf numFmtId="0" fontId="11" fillId="0" borderId="39" xfId="0" applyFont="1" applyFill="1" applyBorder="1" applyAlignment="1">
      <alignment horizontal="center" wrapText="1"/>
    </xf>
    <xf numFmtId="0" fontId="11" fillId="0" borderId="18" xfId="0" applyFont="1" applyFill="1" applyBorder="1" applyAlignment="1">
      <alignment horizontal="center" wrapText="1"/>
    </xf>
    <xf numFmtId="0" fontId="11" fillId="4" borderId="39" xfId="0" applyFont="1" applyFill="1" applyBorder="1" applyAlignment="1">
      <alignment horizontal="center" wrapText="1"/>
    </xf>
    <xf numFmtId="0" fontId="11" fillId="4" borderId="18" xfId="0" applyFont="1" applyFill="1" applyBorder="1" applyAlignment="1">
      <alignment horizontal="center" wrapText="1"/>
    </xf>
    <xf numFmtId="0" fontId="6" fillId="0" borderId="1" xfId="0" applyNumberFormat="1" applyFont="1" applyBorder="1" applyAlignment="1">
      <alignment horizontal="center" wrapText="1"/>
    </xf>
    <xf numFmtId="0" fontId="6" fillId="0" borderId="3" xfId="0" applyNumberFormat="1" applyFont="1" applyBorder="1" applyAlignment="1">
      <alignment horizontal="center" wrapText="1"/>
    </xf>
    <xf numFmtId="0" fontId="11" fillId="0" borderId="5" xfId="0" applyNumberFormat="1" applyFont="1" applyBorder="1" applyAlignment="1">
      <alignment horizontal="center" wrapText="1"/>
    </xf>
    <xf numFmtId="0" fontId="11" fillId="0" borderId="25" xfId="0" applyNumberFormat="1" applyFont="1" applyBorder="1" applyAlignment="1">
      <alignment horizontal="center" wrapText="1"/>
    </xf>
    <xf numFmtId="0" fontId="21"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19" fillId="0" borderId="0" xfId="0" applyFont="1" applyFill="1" applyAlignment="1">
      <alignment horizontal="left" vertical="center" wrapText="1"/>
    </xf>
    <xf numFmtId="0" fontId="2" fillId="6" borderId="22" xfId="0" applyFont="1" applyFill="1" applyBorder="1" applyAlignment="1">
      <alignment horizontal="center" vertical="center" wrapText="1"/>
    </xf>
    <xf numFmtId="0" fontId="19" fillId="0" borderId="0" xfId="0" applyFont="1" applyFill="1" applyAlignment="1">
      <alignment horizontal="left" wrapText="1"/>
    </xf>
    <xf numFmtId="0" fontId="21" fillId="6" borderId="56" xfId="0" applyFont="1" applyFill="1" applyBorder="1" applyAlignment="1">
      <alignment horizontal="center" vertical="center" wrapText="1"/>
    </xf>
    <xf numFmtId="0" fontId="21" fillId="6" borderId="48"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11" fillId="0" borderId="33" xfId="0" applyFont="1" applyFill="1" applyBorder="1" applyAlignment="1">
      <alignment horizontal="center" wrapText="1"/>
    </xf>
    <xf numFmtId="0" fontId="11" fillId="0" borderId="9" xfId="0" applyFont="1" applyFill="1" applyBorder="1" applyAlignment="1">
      <alignment horizontal="center" wrapText="1"/>
    </xf>
    <xf numFmtId="0" fontId="11" fillId="0" borderId="16" xfId="0" applyFont="1" applyFill="1" applyBorder="1" applyAlignment="1">
      <alignment horizontal="center" wrapText="1"/>
    </xf>
    <xf numFmtId="0" fontId="11" fillId="0" borderId="7" xfId="0" applyFont="1" applyFill="1" applyBorder="1" applyAlignment="1">
      <alignment horizontal="center" wrapText="1"/>
    </xf>
    <xf numFmtId="0" fontId="11" fillId="0" borderId="14" xfId="0" applyFont="1" applyFill="1" applyBorder="1" applyAlignment="1">
      <alignment horizontal="center" wrapText="1"/>
    </xf>
    <xf numFmtId="0" fontId="26" fillId="0" borderId="62" xfId="0" applyFont="1" applyFill="1" applyBorder="1" applyAlignment="1">
      <alignment horizontal="center" wrapText="1"/>
    </xf>
    <xf numFmtId="0" fontId="26" fillId="0" borderId="55" xfId="0" applyFont="1" applyFill="1" applyBorder="1" applyAlignment="1">
      <alignment horizontal="center" wrapText="1"/>
    </xf>
    <xf numFmtId="0" fontId="7" fillId="2" borderId="26" xfId="0" applyFont="1" applyFill="1" applyBorder="1" applyAlignment="1">
      <alignment horizontal="center"/>
    </xf>
    <xf numFmtId="0" fontId="7" fillId="2" borderId="74" xfId="0" applyFont="1" applyFill="1" applyBorder="1" applyAlignment="1">
      <alignment horizontal="center"/>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19"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14" xfId="0" applyFont="1" applyBorder="1" applyAlignment="1">
      <alignment horizontal="left"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2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8" fillId="0" borderId="0" xfId="0" applyFont="1" applyFill="1" applyAlignment="1">
      <alignment horizontal="left" vertical="center" wrapText="1"/>
    </xf>
    <xf numFmtId="0" fontId="27" fillId="0" borderId="0" xfId="0" applyFont="1" applyFill="1" applyAlignment="1">
      <alignment horizontal="left" vertical="center" wrapText="1"/>
    </xf>
    <xf numFmtId="0" fontId="19" fillId="0" borderId="0" xfId="0" applyFont="1" applyFill="1" applyAlignment="1">
      <alignment horizontal="left" vertical="top"/>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2" fillId="6" borderId="27" xfId="0" applyFont="1" applyFill="1" applyBorder="1" applyAlignment="1">
      <alignment horizontal="center" vertical="center" wrapText="1"/>
    </xf>
    <xf numFmtId="0" fontId="5" fillId="0" borderId="0" xfId="0" applyFont="1" applyFill="1" applyAlignment="1">
      <alignment horizontal="left" wrapText="1"/>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7"/>
  <sheetViews>
    <sheetView zoomScaleNormal="100" workbookViewId="0">
      <selection sqref="A1:B1"/>
    </sheetView>
  </sheetViews>
  <sheetFormatPr defaultColWidth="9.140625" defaultRowHeight="15" x14ac:dyDescent="0.25"/>
  <cols>
    <col min="1" max="1" width="35.140625" style="83" customWidth="1"/>
    <col min="2" max="2" width="153.42578125" style="82" customWidth="1"/>
    <col min="3" max="16384" width="9.140625" style="54"/>
  </cols>
  <sheetData>
    <row r="1" spans="1:2" ht="45" customHeight="1" x14ac:dyDescent="0.25">
      <c r="A1" s="519" t="s">
        <v>415</v>
      </c>
      <c r="B1" s="520"/>
    </row>
    <row r="2" spans="1:2" ht="15" customHeight="1" x14ac:dyDescent="0.25">
      <c r="A2" s="282"/>
      <c r="B2" s="282"/>
    </row>
    <row r="3" spans="1:2" ht="20.100000000000001" customHeight="1" x14ac:dyDescent="0.25">
      <c r="A3" s="283" t="s">
        <v>105</v>
      </c>
      <c r="B3" s="281"/>
    </row>
    <row r="4" spans="1:2" ht="30" customHeight="1" x14ac:dyDescent="0.25">
      <c r="A4" s="521" t="s">
        <v>112</v>
      </c>
      <c r="B4" s="522"/>
    </row>
    <row r="5" spans="1:2" ht="30" customHeight="1" x14ac:dyDescent="0.25">
      <c r="A5" s="516" t="s">
        <v>106</v>
      </c>
      <c r="B5" s="517"/>
    </row>
    <row r="6" spans="1:2" ht="15" customHeight="1" x14ac:dyDescent="0.25">
      <c r="A6" s="516" t="s">
        <v>107</v>
      </c>
      <c r="B6" s="517"/>
    </row>
    <row r="7" spans="1:2" ht="30.75" customHeight="1" x14ac:dyDescent="0.25">
      <c r="A7" s="516" t="s">
        <v>416</v>
      </c>
      <c r="B7" s="517"/>
    </row>
    <row r="8" spans="1:2" ht="15" customHeight="1" x14ac:dyDescent="0.25">
      <c r="A8" s="516" t="s">
        <v>433</v>
      </c>
      <c r="B8" s="517"/>
    </row>
    <row r="9" spans="1:2" ht="15" customHeight="1" x14ac:dyDescent="0.25">
      <c r="A9" s="516" t="s">
        <v>418</v>
      </c>
      <c r="B9" s="517"/>
    </row>
    <row r="10" spans="1:2" ht="15" customHeight="1" x14ac:dyDescent="0.25">
      <c r="A10" s="518"/>
      <c r="B10" s="518"/>
    </row>
    <row r="11" spans="1:2" ht="18.75" x14ac:dyDescent="0.25">
      <c r="A11" s="200" t="s">
        <v>74</v>
      </c>
      <c r="B11" s="200" t="s">
        <v>75</v>
      </c>
    </row>
    <row r="12" spans="1:2" ht="49.5" customHeight="1" x14ac:dyDescent="0.25">
      <c r="A12" s="69" t="s">
        <v>376</v>
      </c>
      <c r="B12" s="80" t="s">
        <v>489</v>
      </c>
    </row>
    <row r="13" spans="1:2" ht="45" x14ac:dyDescent="0.25">
      <c r="A13" s="67" t="s">
        <v>377</v>
      </c>
      <c r="B13" s="68" t="s">
        <v>490</v>
      </c>
    </row>
    <row r="14" spans="1:2" ht="92.25" customHeight="1" x14ac:dyDescent="0.25">
      <c r="A14" s="69" t="s">
        <v>378</v>
      </c>
      <c r="B14" s="80" t="s">
        <v>429</v>
      </c>
    </row>
    <row r="15" spans="1:2" ht="105" x14ac:dyDescent="0.25">
      <c r="A15" s="67" t="s">
        <v>379</v>
      </c>
      <c r="B15" s="81" t="s">
        <v>491</v>
      </c>
    </row>
    <row r="16" spans="1:2" ht="60" x14ac:dyDescent="0.25">
      <c r="A16" s="69" t="s">
        <v>380</v>
      </c>
      <c r="B16" s="80" t="s">
        <v>492</v>
      </c>
    </row>
    <row r="17" spans="1:2" ht="45" x14ac:dyDescent="0.25">
      <c r="A17" s="67" t="s">
        <v>381</v>
      </c>
      <c r="B17" s="81" t="s">
        <v>493</v>
      </c>
    </row>
    <row r="18" spans="1:2" ht="45" x14ac:dyDescent="0.25">
      <c r="A18" s="69" t="s">
        <v>382</v>
      </c>
      <c r="B18" s="80" t="s">
        <v>494</v>
      </c>
    </row>
    <row r="19" spans="1:2" ht="45" x14ac:dyDescent="0.25">
      <c r="A19" s="67" t="s">
        <v>383</v>
      </c>
      <c r="B19" s="81" t="s">
        <v>495</v>
      </c>
    </row>
    <row r="20" spans="1:2" ht="63.75" customHeight="1" x14ac:dyDescent="0.25">
      <c r="A20" s="69" t="s">
        <v>384</v>
      </c>
      <c r="B20" s="80" t="s">
        <v>496</v>
      </c>
    </row>
    <row r="21" spans="1:2" ht="78" customHeight="1" x14ac:dyDescent="0.25">
      <c r="A21" s="67" t="s">
        <v>385</v>
      </c>
      <c r="B21" s="81" t="s">
        <v>460</v>
      </c>
    </row>
    <row r="22" spans="1:2" ht="60" x14ac:dyDescent="0.25">
      <c r="A22" s="69" t="s">
        <v>361</v>
      </c>
      <c r="B22" s="80" t="s">
        <v>430</v>
      </c>
    </row>
    <row r="23" spans="1:2" ht="75" x14ac:dyDescent="0.25">
      <c r="A23" s="67" t="s">
        <v>386</v>
      </c>
      <c r="B23" s="81" t="s">
        <v>497</v>
      </c>
    </row>
    <row r="24" spans="1:2" ht="165" x14ac:dyDescent="0.25">
      <c r="A24" s="69" t="s">
        <v>387</v>
      </c>
      <c r="B24" s="80" t="s">
        <v>498</v>
      </c>
    </row>
    <row r="25" spans="1:2" s="288" customFormat="1" ht="61.5" customHeight="1" x14ac:dyDescent="0.25">
      <c r="A25" s="67" t="s">
        <v>428</v>
      </c>
      <c r="B25" s="81" t="s">
        <v>449</v>
      </c>
    </row>
    <row r="26" spans="1:2" s="288" customFormat="1" ht="60" x14ac:dyDescent="0.25">
      <c r="A26" s="69" t="s">
        <v>501</v>
      </c>
      <c r="B26" s="80" t="s">
        <v>499</v>
      </c>
    </row>
    <row r="27" spans="1:2" ht="75" x14ac:dyDescent="0.25">
      <c r="A27" s="67" t="s">
        <v>417</v>
      </c>
      <c r="B27" s="81" t="s">
        <v>448</v>
      </c>
    </row>
    <row r="28" spans="1:2" ht="75" x14ac:dyDescent="0.25">
      <c r="A28" s="252" t="s">
        <v>411</v>
      </c>
      <c r="B28" s="80" t="s">
        <v>502</v>
      </c>
    </row>
    <row r="29" spans="1:2" s="288" customFormat="1" ht="47.25" customHeight="1" x14ac:dyDescent="0.25">
      <c r="A29" s="67" t="s">
        <v>444</v>
      </c>
      <c r="B29" s="81" t="s">
        <v>450</v>
      </c>
    </row>
    <row r="30" spans="1:2" ht="105" x14ac:dyDescent="0.25">
      <c r="A30" s="69" t="s">
        <v>412</v>
      </c>
      <c r="B30" s="80" t="s">
        <v>431</v>
      </c>
    </row>
    <row r="31" spans="1:2" ht="90" x14ac:dyDescent="0.25">
      <c r="A31" s="67" t="s">
        <v>390</v>
      </c>
      <c r="B31" s="81" t="s">
        <v>446</v>
      </c>
    </row>
    <row r="32" spans="1:2" ht="90" x14ac:dyDescent="0.25">
      <c r="A32" s="69" t="s">
        <v>391</v>
      </c>
      <c r="B32" s="80" t="s">
        <v>432</v>
      </c>
    </row>
    <row r="33" spans="1:2" ht="45" x14ac:dyDescent="0.25">
      <c r="A33" s="67" t="s">
        <v>447</v>
      </c>
      <c r="B33" s="81" t="s">
        <v>500</v>
      </c>
    </row>
    <row r="34" spans="1:2" ht="60" x14ac:dyDescent="0.25">
      <c r="A34" s="69" t="s">
        <v>392</v>
      </c>
      <c r="B34" s="80" t="s">
        <v>116</v>
      </c>
    </row>
    <row r="35" spans="1:2" ht="60" x14ac:dyDescent="0.25">
      <c r="A35" s="67" t="s">
        <v>393</v>
      </c>
      <c r="B35" s="81" t="s">
        <v>117</v>
      </c>
    </row>
    <row r="36" spans="1:2" ht="60" x14ac:dyDescent="0.25">
      <c r="A36" s="69" t="s">
        <v>427</v>
      </c>
      <c r="B36" s="80" t="s">
        <v>395</v>
      </c>
    </row>
    <row r="37" spans="1:2" ht="90" x14ac:dyDescent="0.25">
      <c r="A37" s="67" t="s">
        <v>394</v>
      </c>
      <c r="B37" s="81" t="s">
        <v>451</v>
      </c>
    </row>
    <row r="38" spans="1:2" ht="30" x14ac:dyDescent="0.25">
      <c r="A38" s="69" t="s">
        <v>388</v>
      </c>
      <c r="B38" s="80" t="s">
        <v>85</v>
      </c>
    </row>
    <row r="39" spans="1:2" ht="75" x14ac:dyDescent="0.25">
      <c r="A39" s="67" t="s">
        <v>389</v>
      </c>
      <c r="B39" s="81" t="s">
        <v>407</v>
      </c>
    </row>
    <row r="40" spans="1:2" x14ac:dyDescent="0.25">
      <c r="A40" s="54"/>
      <c r="B40" s="54"/>
    </row>
    <row r="41" spans="1:2" x14ac:dyDescent="0.25">
      <c r="A41" s="54"/>
      <c r="B41" s="54"/>
    </row>
    <row r="42" spans="1:2" x14ac:dyDescent="0.25">
      <c r="A42" s="54"/>
      <c r="B42" s="54"/>
    </row>
    <row r="43" spans="1:2" x14ac:dyDescent="0.25">
      <c r="A43" s="54"/>
      <c r="B43" s="54"/>
    </row>
    <row r="44" spans="1:2" x14ac:dyDescent="0.25">
      <c r="A44" s="54"/>
      <c r="B44" s="54"/>
    </row>
    <row r="45" spans="1:2" x14ac:dyDescent="0.25">
      <c r="A45" s="54"/>
      <c r="B45" s="54"/>
    </row>
    <row r="46" spans="1:2" x14ac:dyDescent="0.25">
      <c r="A46" s="54"/>
      <c r="B46" s="54"/>
    </row>
    <row r="47" spans="1:2" x14ac:dyDescent="0.25">
      <c r="A47" s="54"/>
      <c r="B47" s="54"/>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87"/>
  <sheetViews>
    <sheetView topLeftCell="A70" workbookViewId="0">
      <selection activeCell="A90" sqref="A90"/>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70" t="s">
        <v>618</v>
      </c>
      <c r="B1" s="571"/>
      <c r="C1" s="571"/>
      <c r="D1" s="571"/>
      <c r="E1" s="571"/>
      <c r="F1" s="571"/>
      <c r="G1" s="571"/>
      <c r="H1" s="571"/>
      <c r="I1" s="571"/>
      <c r="J1" s="571"/>
      <c r="K1" s="547"/>
    </row>
    <row r="2" spans="1:11" s="5" customFormat="1" ht="38.25" customHeight="1" x14ac:dyDescent="0.2">
      <c r="A2" s="14" t="s">
        <v>505</v>
      </c>
      <c r="B2" s="8"/>
      <c r="C2" s="549" t="s">
        <v>0</v>
      </c>
      <c r="D2" s="549"/>
      <c r="E2" s="549" t="s">
        <v>2</v>
      </c>
      <c r="F2" s="549"/>
      <c r="G2" s="549" t="s">
        <v>1</v>
      </c>
      <c r="H2" s="549"/>
      <c r="I2" s="559" t="s">
        <v>3</v>
      </c>
      <c r="J2" s="560"/>
      <c r="K2" s="41" t="s">
        <v>4</v>
      </c>
    </row>
    <row r="3" spans="1:11" s="5" customFormat="1" ht="13.5" customHeight="1" thickBot="1" x14ac:dyDescent="0.25">
      <c r="A3" s="40"/>
      <c r="B3" s="44"/>
      <c r="C3" s="45" t="s">
        <v>5</v>
      </c>
      <c r="D3" s="45" t="s">
        <v>6</v>
      </c>
      <c r="E3" s="45" t="s">
        <v>5</v>
      </c>
      <c r="F3" s="45" t="s">
        <v>6</v>
      </c>
      <c r="G3" s="45" t="s">
        <v>5</v>
      </c>
      <c r="H3" s="45" t="s">
        <v>6</v>
      </c>
      <c r="I3" s="113" t="s">
        <v>5</v>
      </c>
      <c r="J3" s="113" t="s">
        <v>6</v>
      </c>
      <c r="K3" s="38"/>
    </row>
    <row r="4" spans="1:11" s="6" customFormat="1" x14ac:dyDescent="0.2">
      <c r="A4" s="100" t="s">
        <v>508</v>
      </c>
      <c r="B4" s="43"/>
      <c r="C4" s="561"/>
      <c r="D4" s="562"/>
      <c r="E4" s="562"/>
      <c r="F4" s="562"/>
      <c r="G4" s="562"/>
      <c r="H4" s="562"/>
      <c r="I4" s="562"/>
      <c r="J4" s="562"/>
      <c r="K4" s="563"/>
    </row>
    <row r="5" spans="1:11" s="2" customFormat="1" x14ac:dyDescent="0.2">
      <c r="A5" s="315" t="s">
        <v>462</v>
      </c>
      <c r="B5" s="316" t="s">
        <v>461</v>
      </c>
      <c r="C5" s="567"/>
      <c r="D5" s="568"/>
      <c r="E5" s="568"/>
      <c r="F5" s="568"/>
      <c r="G5" s="568"/>
      <c r="H5" s="568"/>
      <c r="I5" s="568"/>
      <c r="J5" s="568"/>
      <c r="K5" s="569"/>
    </row>
    <row r="6" spans="1:11" x14ac:dyDescent="0.2">
      <c r="A6" s="163" t="s">
        <v>476</v>
      </c>
      <c r="B6" s="317" t="s">
        <v>463</v>
      </c>
      <c r="C6" s="10"/>
      <c r="D6" s="10"/>
      <c r="E6" s="10"/>
      <c r="F6" s="10"/>
      <c r="G6" s="10"/>
      <c r="H6" s="10"/>
      <c r="I6" s="109"/>
      <c r="J6" s="110"/>
      <c r="K6" s="18">
        <f>SUM(C6:J6)</f>
        <v>0</v>
      </c>
    </row>
    <row r="7" spans="1:11" x14ac:dyDescent="0.2">
      <c r="A7" s="163" t="s">
        <v>477</v>
      </c>
      <c r="B7" s="317" t="s">
        <v>464</v>
      </c>
      <c r="C7" s="10"/>
      <c r="D7" s="10"/>
      <c r="E7" s="10"/>
      <c r="F7" s="10"/>
      <c r="G7" s="10"/>
      <c r="H7" s="10"/>
      <c r="I7" s="109"/>
      <c r="J7" s="110"/>
      <c r="K7" s="18">
        <f t="shared" ref="K7:K16" si="0">SUM(C7:J7)</f>
        <v>0</v>
      </c>
    </row>
    <row r="8" spans="1:11" x14ac:dyDescent="0.2">
      <c r="A8" s="163" t="s">
        <v>478</v>
      </c>
      <c r="B8" s="317" t="s">
        <v>465</v>
      </c>
      <c r="C8" s="10"/>
      <c r="D8" s="10"/>
      <c r="E8" s="10"/>
      <c r="F8" s="10"/>
      <c r="G8" s="10"/>
      <c r="H8" s="10"/>
      <c r="I8" s="109"/>
      <c r="J8" s="110"/>
      <c r="K8" s="18">
        <f t="shared" si="0"/>
        <v>0</v>
      </c>
    </row>
    <row r="9" spans="1:11" x14ac:dyDescent="0.2">
      <c r="A9" s="163" t="s">
        <v>479</v>
      </c>
      <c r="B9" s="317" t="s">
        <v>466</v>
      </c>
      <c r="C9" s="10"/>
      <c r="D9" s="10"/>
      <c r="E9" s="10"/>
      <c r="F9" s="10"/>
      <c r="G9" s="10"/>
      <c r="H9" s="10"/>
      <c r="I9" s="109"/>
      <c r="J9" s="110"/>
      <c r="K9" s="18">
        <f t="shared" si="0"/>
        <v>0</v>
      </c>
    </row>
    <row r="10" spans="1:11" x14ac:dyDescent="0.2">
      <c r="A10" s="163" t="s">
        <v>480</v>
      </c>
      <c r="B10" s="317" t="s">
        <v>467</v>
      </c>
      <c r="C10" s="10"/>
      <c r="D10" s="10"/>
      <c r="E10" s="10"/>
      <c r="F10" s="10"/>
      <c r="G10" s="10"/>
      <c r="H10" s="10"/>
      <c r="I10" s="109"/>
      <c r="J10" s="110"/>
      <c r="K10" s="18">
        <f t="shared" si="0"/>
        <v>0</v>
      </c>
    </row>
    <row r="11" spans="1:11" x14ac:dyDescent="0.2">
      <c r="A11" s="163" t="s">
        <v>481</v>
      </c>
      <c r="B11" s="317" t="s">
        <v>468</v>
      </c>
      <c r="C11" s="10"/>
      <c r="D11" s="10"/>
      <c r="E11" s="10"/>
      <c r="F11" s="10"/>
      <c r="G11" s="10"/>
      <c r="H11" s="10"/>
      <c r="I11" s="109"/>
      <c r="J11" s="110"/>
      <c r="K11" s="18">
        <f t="shared" si="0"/>
        <v>0</v>
      </c>
    </row>
    <row r="12" spans="1:11" x14ac:dyDescent="0.2">
      <c r="A12" s="163" t="s">
        <v>475</v>
      </c>
      <c r="B12" s="317" t="s">
        <v>469</v>
      </c>
      <c r="C12" s="10"/>
      <c r="D12" s="10"/>
      <c r="E12" s="10"/>
      <c r="F12" s="10"/>
      <c r="G12" s="10"/>
      <c r="H12" s="10"/>
      <c r="I12" s="109"/>
      <c r="J12" s="110"/>
      <c r="K12" s="18">
        <f t="shared" si="0"/>
        <v>0</v>
      </c>
    </row>
    <row r="13" spans="1:11" x14ac:dyDescent="0.2">
      <c r="A13" s="163" t="s">
        <v>482</v>
      </c>
      <c r="B13" s="317" t="s">
        <v>470</v>
      </c>
      <c r="C13" s="10"/>
      <c r="D13" s="10"/>
      <c r="E13" s="10"/>
      <c r="F13" s="10"/>
      <c r="G13" s="10">
        <v>1</v>
      </c>
      <c r="H13" s="10">
        <v>0</v>
      </c>
      <c r="I13" s="109">
        <v>10</v>
      </c>
      <c r="J13" s="110">
        <v>7</v>
      </c>
      <c r="K13" s="18">
        <f t="shared" si="0"/>
        <v>18</v>
      </c>
    </row>
    <row r="14" spans="1:11" x14ac:dyDescent="0.2">
      <c r="A14" s="163" t="s">
        <v>483</v>
      </c>
      <c r="B14" s="317" t="s">
        <v>471</v>
      </c>
      <c r="C14" s="10"/>
      <c r="D14" s="10"/>
      <c r="E14" s="10"/>
      <c r="F14" s="10"/>
      <c r="G14" s="10"/>
      <c r="H14" s="10"/>
      <c r="I14" s="109"/>
      <c r="J14" s="110"/>
      <c r="K14" s="18">
        <f t="shared" si="0"/>
        <v>0</v>
      </c>
    </row>
    <row r="15" spans="1:11" x14ac:dyDescent="0.2">
      <c r="A15" s="163" t="s">
        <v>484</v>
      </c>
      <c r="B15" s="317" t="s">
        <v>472</v>
      </c>
      <c r="C15" s="10"/>
      <c r="D15" s="10"/>
      <c r="E15" s="10"/>
      <c r="F15" s="10"/>
      <c r="G15" s="10"/>
      <c r="H15" s="10"/>
      <c r="I15" s="109"/>
      <c r="J15" s="110"/>
      <c r="K15" s="18">
        <f t="shared" si="0"/>
        <v>0</v>
      </c>
    </row>
    <row r="16" spans="1:11" x14ac:dyDescent="0.2">
      <c r="A16" s="163" t="s">
        <v>474</v>
      </c>
      <c r="B16" s="317" t="s">
        <v>473</v>
      </c>
      <c r="C16" s="10"/>
      <c r="D16" s="10"/>
      <c r="E16" s="10"/>
      <c r="F16" s="10"/>
      <c r="G16" s="10"/>
      <c r="H16" s="10"/>
      <c r="I16" s="109"/>
      <c r="J16" s="110"/>
      <c r="K16" s="18">
        <f t="shared" si="0"/>
        <v>0</v>
      </c>
    </row>
    <row r="17" spans="1:11" x14ac:dyDescent="0.2">
      <c r="A17" s="318" t="s">
        <v>92</v>
      </c>
      <c r="B17" s="319" t="s">
        <v>93</v>
      </c>
      <c r="C17" s="13">
        <f>SUM(C6:C16)</f>
        <v>0</v>
      </c>
      <c r="D17" s="13">
        <f t="shared" ref="D17:J17" si="1">SUM(D6:D16)</f>
        <v>0</v>
      </c>
      <c r="E17" s="13">
        <f t="shared" si="1"/>
        <v>0</v>
      </c>
      <c r="F17" s="13">
        <f t="shared" si="1"/>
        <v>0</v>
      </c>
      <c r="G17" s="13">
        <f t="shared" si="1"/>
        <v>1</v>
      </c>
      <c r="H17" s="13">
        <f t="shared" si="1"/>
        <v>0</v>
      </c>
      <c r="I17" s="13">
        <f t="shared" si="1"/>
        <v>10</v>
      </c>
      <c r="J17" s="13">
        <f t="shared" si="1"/>
        <v>7</v>
      </c>
      <c r="K17" s="154">
        <f>SUM(K6:K16)</f>
        <v>18</v>
      </c>
    </row>
    <row r="18" spans="1:11" s="6" customFormat="1" x14ac:dyDescent="0.2">
      <c r="A18" s="166" t="s">
        <v>552</v>
      </c>
      <c r="B18" s="320"/>
      <c r="C18" s="564"/>
      <c r="D18" s="565"/>
      <c r="E18" s="565"/>
      <c r="F18" s="565"/>
      <c r="G18" s="565"/>
      <c r="H18" s="565"/>
      <c r="I18" s="565"/>
      <c r="J18" s="565"/>
      <c r="K18" s="566"/>
    </row>
    <row r="19" spans="1:11" s="2" customFormat="1" x14ac:dyDescent="0.2">
      <c r="A19" s="315" t="s">
        <v>462</v>
      </c>
      <c r="B19" s="316" t="s">
        <v>461</v>
      </c>
      <c r="C19" s="567"/>
      <c r="D19" s="568"/>
      <c r="E19" s="568"/>
      <c r="F19" s="568"/>
      <c r="G19" s="568"/>
      <c r="H19" s="568"/>
      <c r="I19" s="568"/>
      <c r="J19" s="568"/>
      <c r="K19" s="569"/>
    </row>
    <row r="20" spans="1:11" x14ac:dyDescent="0.2">
      <c r="A20" s="163" t="s">
        <v>476</v>
      </c>
      <c r="B20" s="317" t="s">
        <v>463</v>
      </c>
      <c r="C20" s="10"/>
      <c r="D20" s="10"/>
      <c r="E20" s="10"/>
      <c r="F20" s="10"/>
      <c r="G20" s="10"/>
      <c r="H20" s="10"/>
      <c r="I20" s="109"/>
      <c r="J20" s="110"/>
      <c r="K20" s="18">
        <f>SUM(C20:J20)</f>
        <v>0</v>
      </c>
    </row>
    <row r="21" spans="1:11" x14ac:dyDescent="0.2">
      <c r="A21" s="163" t="s">
        <v>477</v>
      </c>
      <c r="B21" s="317" t="s">
        <v>464</v>
      </c>
      <c r="C21" s="10"/>
      <c r="D21" s="10"/>
      <c r="E21" s="10"/>
      <c r="F21" s="10"/>
      <c r="G21" s="10"/>
      <c r="H21" s="10"/>
      <c r="I21" s="109"/>
      <c r="J21" s="110"/>
      <c r="K21" s="18">
        <f t="shared" ref="K21:K30" si="2">SUM(C21:J21)</f>
        <v>0</v>
      </c>
    </row>
    <row r="22" spans="1:11" x14ac:dyDescent="0.2">
      <c r="A22" s="163" t="s">
        <v>478</v>
      </c>
      <c r="B22" s="317" t="s">
        <v>465</v>
      </c>
      <c r="C22" s="10"/>
      <c r="D22" s="10"/>
      <c r="E22" s="10"/>
      <c r="F22" s="10"/>
      <c r="G22" s="10"/>
      <c r="H22" s="10"/>
      <c r="I22" s="109"/>
      <c r="J22" s="110"/>
      <c r="K22" s="18">
        <f t="shared" si="2"/>
        <v>0</v>
      </c>
    </row>
    <row r="23" spans="1:11" x14ac:dyDescent="0.2">
      <c r="A23" s="163" t="s">
        <v>479</v>
      </c>
      <c r="B23" s="317" t="s">
        <v>466</v>
      </c>
      <c r="C23" s="10"/>
      <c r="D23" s="10"/>
      <c r="E23" s="10"/>
      <c r="F23" s="10"/>
      <c r="G23" s="10">
        <v>5</v>
      </c>
      <c r="H23" s="10">
        <v>0</v>
      </c>
      <c r="I23" s="109">
        <v>3</v>
      </c>
      <c r="J23" s="110">
        <v>2</v>
      </c>
      <c r="K23" s="18">
        <f t="shared" si="2"/>
        <v>10</v>
      </c>
    </row>
    <row r="24" spans="1:11" x14ac:dyDescent="0.2">
      <c r="A24" s="163" t="s">
        <v>480</v>
      </c>
      <c r="B24" s="317" t="s">
        <v>467</v>
      </c>
      <c r="C24" s="10"/>
      <c r="D24" s="10"/>
      <c r="E24" s="10"/>
      <c r="F24" s="10"/>
      <c r="G24" s="10">
        <v>13</v>
      </c>
      <c r="H24" s="10">
        <v>0</v>
      </c>
      <c r="I24" s="109">
        <v>19</v>
      </c>
      <c r="J24" s="110">
        <v>15</v>
      </c>
      <c r="K24" s="18">
        <f t="shared" si="2"/>
        <v>47</v>
      </c>
    </row>
    <row r="25" spans="1:11" x14ac:dyDescent="0.2">
      <c r="A25" s="163" t="s">
        <v>481</v>
      </c>
      <c r="B25" s="317" t="s">
        <v>468</v>
      </c>
      <c r="C25" s="10"/>
      <c r="D25" s="10"/>
      <c r="E25" s="10"/>
      <c r="F25" s="10"/>
      <c r="G25" s="10"/>
      <c r="H25" s="10"/>
      <c r="I25" s="109"/>
      <c r="J25" s="110"/>
      <c r="K25" s="18">
        <f t="shared" si="2"/>
        <v>0</v>
      </c>
    </row>
    <row r="26" spans="1:11" x14ac:dyDescent="0.2">
      <c r="A26" s="163" t="s">
        <v>475</v>
      </c>
      <c r="B26" s="317" t="s">
        <v>469</v>
      </c>
      <c r="C26" s="10"/>
      <c r="D26" s="10"/>
      <c r="E26" s="10"/>
      <c r="F26" s="10"/>
      <c r="G26" s="10"/>
      <c r="H26" s="10"/>
      <c r="I26" s="109"/>
      <c r="J26" s="110"/>
      <c r="K26" s="18">
        <f t="shared" si="2"/>
        <v>0</v>
      </c>
    </row>
    <row r="27" spans="1:11" x14ac:dyDescent="0.2">
      <c r="A27" s="163" t="s">
        <v>482</v>
      </c>
      <c r="B27" s="317" t="s">
        <v>470</v>
      </c>
      <c r="C27" s="10"/>
      <c r="D27" s="10"/>
      <c r="E27" s="10"/>
      <c r="F27" s="10"/>
      <c r="G27" s="10"/>
      <c r="H27" s="10"/>
      <c r="I27" s="109"/>
      <c r="J27" s="110"/>
      <c r="K27" s="18">
        <f t="shared" si="2"/>
        <v>0</v>
      </c>
    </row>
    <row r="28" spans="1:11" x14ac:dyDescent="0.2">
      <c r="A28" s="163" t="s">
        <v>483</v>
      </c>
      <c r="B28" s="317" t="s">
        <v>471</v>
      </c>
      <c r="C28" s="10"/>
      <c r="D28" s="10"/>
      <c r="E28" s="10"/>
      <c r="F28" s="10"/>
      <c r="G28" s="10"/>
      <c r="H28" s="10"/>
      <c r="I28" s="109"/>
      <c r="J28" s="110"/>
      <c r="K28" s="18">
        <f t="shared" si="2"/>
        <v>0</v>
      </c>
    </row>
    <row r="29" spans="1:11" x14ac:dyDescent="0.2">
      <c r="A29" s="163" t="s">
        <v>484</v>
      </c>
      <c r="B29" s="317" t="s">
        <v>472</v>
      </c>
      <c r="C29" s="22"/>
      <c r="D29" s="22"/>
      <c r="E29" s="22"/>
      <c r="F29" s="22"/>
      <c r="G29" s="22"/>
      <c r="H29" s="22"/>
      <c r="I29" s="111"/>
      <c r="J29" s="112"/>
      <c r="K29" s="23">
        <f t="shared" si="2"/>
        <v>0</v>
      </c>
    </row>
    <row r="30" spans="1:11" x14ac:dyDescent="0.2">
      <c r="A30" s="163" t="s">
        <v>474</v>
      </c>
      <c r="B30" s="317" t="s">
        <v>473</v>
      </c>
      <c r="C30" s="22"/>
      <c r="D30" s="22"/>
      <c r="E30" s="22"/>
      <c r="F30" s="22"/>
      <c r="G30" s="22"/>
      <c r="H30" s="22"/>
      <c r="I30" s="111"/>
      <c r="J30" s="112"/>
      <c r="K30" s="23">
        <f t="shared" si="2"/>
        <v>0</v>
      </c>
    </row>
    <row r="31" spans="1:11" x14ac:dyDescent="0.2">
      <c r="A31" s="321" t="s">
        <v>92</v>
      </c>
      <c r="B31" s="322" t="s">
        <v>93</v>
      </c>
      <c r="C31" s="13">
        <f>SUM(C20:C30)</f>
        <v>0</v>
      </c>
      <c r="D31" s="13">
        <f t="shared" ref="D31:J31" si="3">SUM(D20:D30)</f>
        <v>0</v>
      </c>
      <c r="E31" s="13">
        <f t="shared" si="3"/>
        <v>0</v>
      </c>
      <c r="F31" s="13">
        <f t="shared" si="3"/>
        <v>0</v>
      </c>
      <c r="G31" s="13">
        <f t="shared" si="3"/>
        <v>18</v>
      </c>
      <c r="H31" s="13">
        <f t="shared" si="3"/>
        <v>0</v>
      </c>
      <c r="I31" s="13">
        <f t="shared" si="3"/>
        <v>22</v>
      </c>
      <c r="J31" s="13">
        <f t="shared" si="3"/>
        <v>17</v>
      </c>
      <c r="K31" s="158">
        <f>SUM(K20:K30)</f>
        <v>57</v>
      </c>
    </row>
    <row r="32" spans="1:11" x14ac:dyDescent="0.2">
      <c r="A32" s="166" t="s">
        <v>553</v>
      </c>
      <c r="B32" s="320"/>
      <c r="C32" s="564"/>
      <c r="D32" s="565"/>
      <c r="E32" s="565"/>
      <c r="F32" s="565"/>
      <c r="G32" s="565"/>
      <c r="H32" s="565"/>
      <c r="I32" s="565"/>
      <c r="J32" s="565"/>
      <c r="K32" s="566"/>
    </row>
    <row r="33" spans="1:11" x14ac:dyDescent="0.2">
      <c r="A33" s="315" t="s">
        <v>462</v>
      </c>
      <c r="B33" s="316" t="s">
        <v>461</v>
      </c>
      <c r="C33" s="567"/>
      <c r="D33" s="568"/>
      <c r="E33" s="568"/>
      <c r="F33" s="568"/>
      <c r="G33" s="568"/>
      <c r="H33" s="568"/>
      <c r="I33" s="568"/>
      <c r="J33" s="568"/>
      <c r="K33" s="569"/>
    </row>
    <row r="34" spans="1:11" x14ac:dyDescent="0.2">
      <c r="A34" s="163" t="s">
        <v>476</v>
      </c>
      <c r="B34" s="317" t="s">
        <v>463</v>
      </c>
      <c r="C34" s="10"/>
      <c r="D34" s="10"/>
      <c r="E34" s="10"/>
      <c r="F34" s="10"/>
      <c r="G34" s="10"/>
      <c r="H34" s="10"/>
      <c r="I34" s="109"/>
      <c r="J34" s="110"/>
      <c r="K34" s="18">
        <f>SUM(C34:J34)</f>
        <v>0</v>
      </c>
    </row>
    <row r="35" spans="1:11" x14ac:dyDescent="0.2">
      <c r="A35" s="163" t="s">
        <v>477</v>
      </c>
      <c r="B35" s="317" t="s">
        <v>464</v>
      </c>
      <c r="C35" s="10"/>
      <c r="D35" s="10"/>
      <c r="E35" s="10"/>
      <c r="F35" s="10"/>
      <c r="G35" s="10"/>
      <c r="H35" s="10"/>
      <c r="I35" s="109"/>
      <c r="J35" s="110"/>
      <c r="K35" s="18">
        <f t="shared" ref="K35:K44" si="4">SUM(C35:J35)</f>
        <v>0</v>
      </c>
    </row>
    <row r="36" spans="1:11" x14ac:dyDescent="0.2">
      <c r="A36" s="163" t="s">
        <v>478</v>
      </c>
      <c r="B36" s="317" t="s">
        <v>465</v>
      </c>
      <c r="C36" s="10"/>
      <c r="D36" s="10"/>
      <c r="E36" s="10"/>
      <c r="F36" s="10"/>
      <c r="G36" s="10"/>
      <c r="H36" s="10"/>
      <c r="I36" s="109">
        <v>5</v>
      </c>
      <c r="J36" s="110">
        <v>0</v>
      </c>
      <c r="K36" s="18">
        <f t="shared" si="4"/>
        <v>5</v>
      </c>
    </row>
    <row r="37" spans="1:11" x14ac:dyDescent="0.2">
      <c r="A37" s="163" t="s">
        <v>479</v>
      </c>
      <c r="B37" s="317" t="s">
        <v>466</v>
      </c>
      <c r="C37" s="10"/>
      <c r="D37" s="10"/>
      <c r="E37" s="10"/>
      <c r="F37" s="10"/>
      <c r="G37" s="10">
        <v>5</v>
      </c>
      <c r="H37" s="10">
        <v>0</v>
      </c>
      <c r="I37" s="109"/>
      <c r="J37" s="110"/>
      <c r="K37" s="18">
        <f t="shared" si="4"/>
        <v>5</v>
      </c>
    </row>
    <row r="38" spans="1:11" x14ac:dyDescent="0.2">
      <c r="A38" s="163" t="s">
        <v>480</v>
      </c>
      <c r="B38" s="317" t="s">
        <v>467</v>
      </c>
      <c r="C38" s="10"/>
      <c r="D38" s="10"/>
      <c r="E38" s="10"/>
      <c r="F38" s="10"/>
      <c r="G38" s="10"/>
      <c r="H38" s="10"/>
      <c r="I38" s="109"/>
      <c r="J38" s="110"/>
      <c r="K38" s="18">
        <f t="shared" si="4"/>
        <v>0</v>
      </c>
    </row>
    <row r="39" spans="1:11" x14ac:dyDescent="0.2">
      <c r="A39" s="163" t="s">
        <v>481</v>
      </c>
      <c r="B39" s="317" t="s">
        <v>468</v>
      </c>
      <c r="C39" s="10"/>
      <c r="D39" s="10"/>
      <c r="E39" s="10"/>
      <c r="F39" s="10"/>
      <c r="G39" s="10"/>
      <c r="H39" s="10"/>
      <c r="I39" s="109"/>
      <c r="J39" s="110"/>
      <c r="K39" s="18">
        <f t="shared" si="4"/>
        <v>0</v>
      </c>
    </row>
    <row r="40" spans="1:11" x14ac:dyDescent="0.2">
      <c r="A40" s="163" t="s">
        <v>475</v>
      </c>
      <c r="B40" s="317" t="s">
        <v>469</v>
      </c>
      <c r="C40" s="10"/>
      <c r="D40" s="10"/>
      <c r="E40" s="10"/>
      <c r="F40" s="10"/>
      <c r="G40" s="10"/>
      <c r="H40" s="10"/>
      <c r="I40" s="109"/>
      <c r="J40" s="110"/>
      <c r="K40" s="18">
        <f t="shared" si="4"/>
        <v>0</v>
      </c>
    </row>
    <row r="41" spans="1:11" x14ac:dyDescent="0.2">
      <c r="A41" s="163" t="s">
        <v>482</v>
      </c>
      <c r="B41" s="317" t="s">
        <v>470</v>
      </c>
      <c r="C41" s="10"/>
      <c r="D41" s="10"/>
      <c r="E41" s="10"/>
      <c r="F41" s="10"/>
      <c r="G41" s="10"/>
      <c r="H41" s="10"/>
      <c r="I41" s="109"/>
      <c r="J41" s="110"/>
      <c r="K41" s="18">
        <f t="shared" si="4"/>
        <v>0</v>
      </c>
    </row>
    <row r="42" spans="1:11" x14ac:dyDescent="0.2">
      <c r="A42" s="163" t="s">
        <v>483</v>
      </c>
      <c r="B42" s="317" t="s">
        <v>471</v>
      </c>
      <c r="C42" s="10"/>
      <c r="D42" s="10"/>
      <c r="E42" s="10"/>
      <c r="F42" s="10"/>
      <c r="G42" s="10"/>
      <c r="H42" s="10"/>
      <c r="I42" s="109"/>
      <c r="J42" s="110"/>
      <c r="K42" s="18">
        <f t="shared" si="4"/>
        <v>0</v>
      </c>
    </row>
    <row r="43" spans="1:11" x14ac:dyDescent="0.2">
      <c r="A43" s="163" t="s">
        <v>484</v>
      </c>
      <c r="B43" s="317" t="s">
        <v>472</v>
      </c>
      <c r="C43" s="22"/>
      <c r="D43" s="22"/>
      <c r="E43" s="22"/>
      <c r="F43" s="22"/>
      <c r="G43" s="22"/>
      <c r="H43" s="22"/>
      <c r="I43" s="111"/>
      <c r="J43" s="112"/>
      <c r="K43" s="23">
        <f t="shared" si="4"/>
        <v>0</v>
      </c>
    </row>
    <row r="44" spans="1:11" x14ac:dyDescent="0.2">
      <c r="A44" s="163" t="s">
        <v>474</v>
      </c>
      <c r="B44" s="317" t="s">
        <v>473</v>
      </c>
      <c r="C44" s="22"/>
      <c r="D44" s="22"/>
      <c r="E44" s="22"/>
      <c r="F44" s="22"/>
      <c r="G44" s="22"/>
      <c r="H44" s="22"/>
      <c r="I44" s="111"/>
      <c r="J44" s="112"/>
      <c r="K44" s="23">
        <f t="shared" si="4"/>
        <v>0</v>
      </c>
    </row>
    <row r="45" spans="1:11" x14ac:dyDescent="0.2">
      <c r="A45" s="321" t="s">
        <v>92</v>
      </c>
      <c r="B45" s="322" t="s">
        <v>93</v>
      </c>
      <c r="C45" s="13">
        <f>SUM(C34:C44)</f>
        <v>0</v>
      </c>
      <c r="D45" s="13">
        <f t="shared" ref="D45:J45" si="5">SUM(D34:D44)</f>
        <v>0</v>
      </c>
      <c r="E45" s="13">
        <f t="shared" si="5"/>
        <v>0</v>
      </c>
      <c r="F45" s="13">
        <f t="shared" si="5"/>
        <v>0</v>
      </c>
      <c r="G45" s="13">
        <f t="shared" si="5"/>
        <v>5</v>
      </c>
      <c r="H45" s="13">
        <f t="shared" si="5"/>
        <v>0</v>
      </c>
      <c r="I45" s="13">
        <f t="shared" si="5"/>
        <v>5</v>
      </c>
      <c r="J45" s="13">
        <f t="shared" si="5"/>
        <v>0</v>
      </c>
      <c r="K45" s="158">
        <f>SUM(K34:K44)</f>
        <v>10</v>
      </c>
    </row>
    <row r="46" spans="1:11" x14ac:dyDescent="0.2">
      <c r="A46" s="166" t="s">
        <v>554</v>
      </c>
      <c r="B46" s="320"/>
      <c r="C46" s="564"/>
      <c r="D46" s="565"/>
      <c r="E46" s="565"/>
      <c r="F46" s="565"/>
      <c r="G46" s="565"/>
      <c r="H46" s="565"/>
      <c r="I46" s="565"/>
      <c r="J46" s="565"/>
      <c r="K46" s="566"/>
    </row>
    <row r="47" spans="1:11" x14ac:dyDescent="0.2">
      <c r="A47" s="315" t="s">
        <v>462</v>
      </c>
      <c r="B47" s="316" t="s">
        <v>461</v>
      </c>
      <c r="C47" s="567"/>
      <c r="D47" s="568"/>
      <c r="E47" s="568"/>
      <c r="F47" s="568"/>
      <c r="G47" s="568"/>
      <c r="H47" s="568"/>
      <c r="I47" s="568"/>
      <c r="J47" s="568"/>
      <c r="K47" s="569"/>
    </row>
    <row r="48" spans="1:11" x14ac:dyDescent="0.2">
      <c r="A48" s="163" t="s">
        <v>476</v>
      </c>
      <c r="B48" s="317" t="s">
        <v>463</v>
      </c>
      <c r="C48" s="10"/>
      <c r="D48" s="10"/>
      <c r="E48" s="10"/>
      <c r="F48" s="10"/>
      <c r="G48" s="10"/>
      <c r="H48" s="10"/>
      <c r="I48" s="109"/>
      <c r="J48" s="110"/>
      <c r="K48" s="18">
        <f>SUM(C48:J48)</f>
        <v>0</v>
      </c>
    </row>
    <row r="49" spans="1:11" x14ac:dyDescent="0.2">
      <c r="A49" s="163" t="s">
        <v>477</v>
      </c>
      <c r="B49" s="317" t="s">
        <v>464</v>
      </c>
      <c r="C49" s="10"/>
      <c r="D49" s="10"/>
      <c r="E49" s="10"/>
      <c r="F49" s="10"/>
      <c r="G49" s="10"/>
      <c r="H49" s="10"/>
      <c r="I49" s="109"/>
      <c r="J49" s="110"/>
      <c r="K49" s="18">
        <f t="shared" ref="K49:K58" si="6">SUM(C49:J49)</f>
        <v>0</v>
      </c>
    </row>
    <row r="50" spans="1:11" x14ac:dyDescent="0.2">
      <c r="A50" s="163" t="s">
        <v>478</v>
      </c>
      <c r="B50" s="317" t="s">
        <v>465</v>
      </c>
      <c r="C50" s="10"/>
      <c r="D50" s="10"/>
      <c r="E50" s="10"/>
      <c r="F50" s="10"/>
      <c r="G50" s="10"/>
      <c r="H50" s="10"/>
      <c r="I50" s="109"/>
      <c r="J50" s="110"/>
      <c r="K50" s="18">
        <f t="shared" si="6"/>
        <v>0</v>
      </c>
    </row>
    <row r="51" spans="1:11" x14ac:dyDescent="0.2">
      <c r="A51" s="163" t="s">
        <v>479</v>
      </c>
      <c r="B51" s="317" t="s">
        <v>466</v>
      </c>
      <c r="C51" s="10"/>
      <c r="D51" s="10"/>
      <c r="E51" s="10"/>
      <c r="F51" s="10"/>
      <c r="G51" s="10"/>
      <c r="H51" s="10"/>
      <c r="I51" s="109"/>
      <c r="J51" s="110"/>
      <c r="K51" s="18">
        <f t="shared" si="6"/>
        <v>0</v>
      </c>
    </row>
    <row r="52" spans="1:11" x14ac:dyDescent="0.2">
      <c r="A52" s="163" t="s">
        <v>480</v>
      </c>
      <c r="B52" s="317" t="s">
        <v>467</v>
      </c>
      <c r="C52" s="10"/>
      <c r="D52" s="10"/>
      <c r="E52" s="10"/>
      <c r="F52" s="10"/>
      <c r="G52" s="10"/>
      <c r="H52" s="10"/>
      <c r="I52" s="109"/>
      <c r="J52" s="110"/>
      <c r="K52" s="18">
        <f t="shared" si="6"/>
        <v>0</v>
      </c>
    </row>
    <row r="53" spans="1:11" x14ac:dyDescent="0.2">
      <c r="A53" s="163" t="s">
        <v>481</v>
      </c>
      <c r="B53" s="317" t="s">
        <v>468</v>
      </c>
      <c r="C53" s="10"/>
      <c r="D53" s="10"/>
      <c r="E53" s="10"/>
      <c r="F53" s="10"/>
      <c r="G53" s="10"/>
      <c r="H53" s="10"/>
      <c r="I53" s="109"/>
      <c r="J53" s="110"/>
      <c r="K53" s="18">
        <f t="shared" si="6"/>
        <v>0</v>
      </c>
    </row>
    <row r="54" spans="1:11" x14ac:dyDescent="0.2">
      <c r="A54" s="163" t="s">
        <v>475</v>
      </c>
      <c r="B54" s="317" t="s">
        <v>469</v>
      </c>
      <c r="C54" s="10">
        <v>1</v>
      </c>
      <c r="D54" s="10">
        <v>0</v>
      </c>
      <c r="E54" s="10"/>
      <c r="F54" s="10"/>
      <c r="G54" s="10">
        <v>13</v>
      </c>
      <c r="H54" s="10">
        <v>0</v>
      </c>
      <c r="I54" s="109"/>
      <c r="J54" s="110"/>
      <c r="K54" s="18">
        <f t="shared" si="6"/>
        <v>14</v>
      </c>
    </row>
    <row r="55" spans="1:11" x14ac:dyDescent="0.2">
      <c r="A55" s="163" t="s">
        <v>482</v>
      </c>
      <c r="B55" s="317" t="s">
        <v>470</v>
      </c>
      <c r="C55" s="10"/>
      <c r="D55" s="10"/>
      <c r="E55" s="10"/>
      <c r="F55" s="10"/>
      <c r="G55" s="10"/>
      <c r="H55" s="10"/>
      <c r="I55" s="109">
        <v>9</v>
      </c>
      <c r="J55" s="110">
        <v>5</v>
      </c>
      <c r="K55" s="18">
        <f t="shared" si="6"/>
        <v>14</v>
      </c>
    </row>
    <row r="56" spans="1:11" x14ac:dyDescent="0.2">
      <c r="A56" s="163" t="s">
        <v>483</v>
      </c>
      <c r="B56" s="317" t="s">
        <v>471</v>
      </c>
      <c r="C56" s="10"/>
      <c r="D56" s="10"/>
      <c r="E56" s="10"/>
      <c r="F56" s="10"/>
      <c r="G56" s="10"/>
      <c r="H56" s="10"/>
      <c r="I56" s="109"/>
      <c r="J56" s="110"/>
      <c r="K56" s="18">
        <f t="shared" si="6"/>
        <v>0</v>
      </c>
    </row>
    <row r="57" spans="1:11" x14ac:dyDescent="0.2">
      <c r="A57" s="163" t="s">
        <v>484</v>
      </c>
      <c r="B57" s="317" t="s">
        <v>472</v>
      </c>
      <c r="C57" s="22"/>
      <c r="D57" s="22"/>
      <c r="E57" s="22"/>
      <c r="F57" s="22"/>
      <c r="G57" s="22"/>
      <c r="H57" s="22"/>
      <c r="I57" s="111"/>
      <c r="J57" s="112"/>
      <c r="K57" s="23">
        <f t="shared" si="6"/>
        <v>0</v>
      </c>
    </row>
    <row r="58" spans="1:11" x14ac:dyDescent="0.2">
      <c r="A58" s="163" t="s">
        <v>474</v>
      </c>
      <c r="B58" s="317" t="s">
        <v>473</v>
      </c>
      <c r="C58" s="22"/>
      <c r="D58" s="22"/>
      <c r="E58" s="22"/>
      <c r="F58" s="22"/>
      <c r="G58" s="22"/>
      <c r="H58" s="22"/>
      <c r="I58" s="111"/>
      <c r="J58" s="112"/>
      <c r="K58" s="23">
        <f t="shared" si="6"/>
        <v>0</v>
      </c>
    </row>
    <row r="59" spans="1:11" x14ac:dyDescent="0.2">
      <c r="A59" s="321" t="s">
        <v>92</v>
      </c>
      <c r="B59" s="322" t="s">
        <v>93</v>
      </c>
      <c r="C59" s="13">
        <f>SUM(C48:C58)</f>
        <v>1</v>
      </c>
      <c r="D59" s="13">
        <f t="shared" ref="D59:J59" si="7">SUM(D48:D58)</f>
        <v>0</v>
      </c>
      <c r="E59" s="13">
        <f t="shared" si="7"/>
        <v>0</v>
      </c>
      <c r="F59" s="13">
        <f t="shared" si="7"/>
        <v>0</v>
      </c>
      <c r="G59" s="13">
        <f t="shared" si="7"/>
        <v>13</v>
      </c>
      <c r="H59" s="13">
        <f t="shared" si="7"/>
        <v>0</v>
      </c>
      <c r="I59" s="13">
        <f t="shared" si="7"/>
        <v>9</v>
      </c>
      <c r="J59" s="13">
        <f t="shared" si="7"/>
        <v>5</v>
      </c>
      <c r="K59" s="158">
        <f>SUM(K48:K58)</f>
        <v>28</v>
      </c>
    </row>
    <row r="60" spans="1:11" x14ac:dyDescent="0.2">
      <c r="A60" s="166" t="s">
        <v>600</v>
      </c>
      <c r="B60" s="320"/>
      <c r="C60" s="564"/>
      <c r="D60" s="565"/>
      <c r="E60" s="565"/>
      <c r="F60" s="565"/>
      <c r="G60" s="565"/>
      <c r="H60" s="565"/>
      <c r="I60" s="565"/>
      <c r="J60" s="565"/>
      <c r="K60" s="566"/>
    </row>
    <row r="61" spans="1:11" x14ac:dyDescent="0.2">
      <c r="A61" s="315" t="s">
        <v>462</v>
      </c>
      <c r="B61" s="316" t="s">
        <v>461</v>
      </c>
      <c r="C61" s="567"/>
      <c r="D61" s="568"/>
      <c r="E61" s="568"/>
      <c r="F61" s="568"/>
      <c r="G61" s="568"/>
      <c r="H61" s="568"/>
      <c r="I61" s="568"/>
      <c r="J61" s="568"/>
      <c r="K61" s="569"/>
    </row>
    <row r="62" spans="1:11" x14ac:dyDescent="0.2">
      <c r="A62" s="163" t="s">
        <v>476</v>
      </c>
      <c r="B62" s="317" t="s">
        <v>463</v>
      </c>
      <c r="C62" s="10"/>
      <c r="D62" s="10"/>
      <c r="E62" s="10"/>
      <c r="F62" s="10"/>
      <c r="G62" s="10"/>
      <c r="H62" s="10"/>
      <c r="I62" s="109"/>
      <c r="J62" s="110"/>
      <c r="K62" s="18">
        <f>SUM(C62:J62)</f>
        <v>0</v>
      </c>
    </row>
    <row r="63" spans="1:11" x14ac:dyDescent="0.2">
      <c r="A63" s="163" t="s">
        <v>477</v>
      </c>
      <c r="B63" s="317" t="s">
        <v>464</v>
      </c>
      <c r="C63" s="10"/>
      <c r="D63" s="10"/>
      <c r="E63" s="10"/>
      <c r="F63" s="10"/>
      <c r="G63" s="10"/>
      <c r="H63" s="10"/>
      <c r="I63" s="109"/>
      <c r="J63" s="110"/>
      <c r="K63" s="18">
        <f t="shared" ref="K63:K72" si="8">SUM(C63:J63)</f>
        <v>0</v>
      </c>
    </row>
    <row r="64" spans="1:11" x14ac:dyDescent="0.2">
      <c r="A64" s="163" t="s">
        <v>478</v>
      </c>
      <c r="B64" s="317" t="s">
        <v>465</v>
      </c>
      <c r="C64" s="10"/>
      <c r="D64" s="10"/>
      <c r="E64" s="10"/>
      <c r="F64" s="10"/>
      <c r="G64" s="10"/>
      <c r="H64" s="10"/>
      <c r="I64" s="109"/>
      <c r="J64" s="110"/>
      <c r="K64" s="18">
        <f t="shared" si="8"/>
        <v>0</v>
      </c>
    </row>
    <row r="65" spans="1:11" x14ac:dyDescent="0.2">
      <c r="A65" s="163" t="s">
        <v>479</v>
      </c>
      <c r="B65" s="317" t="s">
        <v>466</v>
      </c>
      <c r="C65" s="10"/>
      <c r="D65" s="10"/>
      <c r="E65" s="10"/>
      <c r="F65" s="10"/>
      <c r="G65" s="10"/>
      <c r="H65" s="10"/>
      <c r="I65" s="109"/>
      <c r="J65" s="110"/>
      <c r="K65" s="18">
        <f t="shared" si="8"/>
        <v>0</v>
      </c>
    </row>
    <row r="66" spans="1:11" x14ac:dyDescent="0.2">
      <c r="A66" s="163" t="s">
        <v>480</v>
      </c>
      <c r="B66" s="317" t="s">
        <v>467</v>
      </c>
      <c r="C66" s="10"/>
      <c r="D66" s="10"/>
      <c r="E66" s="10"/>
      <c r="F66" s="10"/>
      <c r="G66" s="10"/>
      <c r="H66" s="10"/>
      <c r="I66" s="109"/>
      <c r="J66" s="110"/>
      <c r="K66" s="18">
        <f t="shared" si="8"/>
        <v>0</v>
      </c>
    </row>
    <row r="67" spans="1:11" x14ac:dyDescent="0.2">
      <c r="A67" s="163" t="s">
        <v>481</v>
      </c>
      <c r="B67" s="317" t="s">
        <v>468</v>
      </c>
      <c r="C67" s="10"/>
      <c r="D67" s="10"/>
      <c r="E67" s="10"/>
      <c r="F67" s="10"/>
      <c r="G67" s="10"/>
      <c r="H67" s="10"/>
      <c r="I67" s="109"/>
      <c r="J67" s="110"/>
      <c r="K67" s="18">
        <f t="shared" si="8"/>
        <v>0</v>
      </c>
    </row>
    <row r="68" spans="1:11" x14ac:dyDescent="0.2">
      <c r="A68" s="163" t="s">
        <v>475</v>
      </c>
      <c r="B68" s="317" t="s">
        <v>469</v>
      </c>
      <c r="C68" s="10"/>
      <c r="D68" s="10"/>
      <c r="E68" s="10"/>
      <c r="F68" s="10"/>
      <c r="G68" s="10"/>
      <c r="H68" s="10"/>
      <c r="I68" s="109"/>
      <c r="J68" s="110"/>
      <c r="K68" s="18">
        <f t="shared" si="8"/>
        <v>0</v>
      </c>
    </row>
    <row r="69" spans="1:11" x14ac:dyDescent="0.2">
      <c r="A69" s="163" t="s">
        <v>482</v>
      </c>
      <c r="B69" s="317" t="s">
        <v>470</v>
      </c>
      <c r="C69" s="10"/>
      <c r="D69" s="10"/>
      <c r="E69" s="10"/>
      <c r="F69" s="10"/>
      <c r="G69" s="10"/>
      <c r="H69" s="10"/>
      <c r="I69" s="109">
        <v>11</v>
      </c>
      <c r="J69" s="110">
        <v>1</v>
      </c>
      <c r="K69" s="18">
        <f t="shared" si="8"/>
        <v>12</v>
      </c>
    </row>
    <row r="70" spans="1:11" x14ac:dyDescent="0.2">
      <c r="A70" s="163" t="s">
        <v>483</v>
      </c>
      <c r="B70" s="317" t="s">
        <v>471</v>
      </c>
      <c r="C70" s="10"/>
      <c r="D70" s="10"/>
      <c r="E70" s="10"/>
      <c r="F70" s="10"/>
      <c r="G70" s="10"/>
      <c r="H70" s="10"/>
      <c r="I70" s="109"/>
      <c r="J70" s="110"/>
      <c r="K70" s="18">
        <f t="shared" si="8"/>
        <v>0</v>
      </c>
    </row>
    <row r="71" spans="1:11" x14ac:dyDescent="0.2">
      <c r="A71" s="163" t="s">
        <v>484</v>
      </c>
      <c r="B71" s="317" t="s">
        <v>472</v>
      </c>
      <c r="C71" s="22"/>
      <c r="D71" s="22"/>
      <c r="E71" s="22"/>
      <c r="F71" s="22"/>
      <c r="G71" s="22"/>
      <c r="H71" s="22"/>
      <c r="I71" s="111"/>
      <c r="J71" s="112"/>
      <c r="K71" s="23">
        <f t="shared" si="8"/>
        <v>0</v>
      </c>
    </row>
    <row r="72" spans="1:11" x14ac:dyDescent="0.2">
      <c r="A72" s="163" t="s">
        <v>474</v>
      </c>
      <c r="B72" s="317" t="s">
        <v>473</v>
      </c>
      <c r="C72" s="22"/>
      <c r="D72" s="22"/>
      <c r="E72" s="22"/>
      <c r="F72" s="22"/>
      <c r="G72" s="22"/>
      <c r="H72" s="22"/>
      <c r="I72" s="111"/>
      <c r="J72" s="112"/>
      <c r="K72" s="23">
        <f t="shared" si="8"/>
        <v>0</v>
      </c>
    </row>
    <row r="73" spans="1:11" x14ac:dyDescent="0.2">
      <c r="A73" s="321" t="s">
        <v>92</v>
      </c>
      <c r="B73" s="322" t="s">
        <v>93</v>
      </c>
      <c r="C73" s="13">
        <f>SUM(C62:C72)</f>
        <v>0</v>
      </c>
      <c r="D73" s="13">
        <f t="shared" ref="D73:J73" si="9">SUM(D62:D72)</f>
        <v>0</v>
      </c>
      <c r="E73" s="13">
        <f t="shared" si="9"/>
        <v>0</v>
      </c>
      <c r="F73" s="13">
        <f t="shared" si="9"/>
        <v>0</v>
      </c>
      <c r="G73" s="13">
        <f t="shared" si="9"/>
        <v>0</v>
      </c>
      <c r="H73" s="13">
        <f t="shared" si="9"/>
        <v>0</v>
      </c>
      <c r="I73" s="13">
        <f t="shared" si="9"/>
        <v>11</v>
      </c>
      <c r="J73" s="13">
        <f t="shared" si="9"/>
        <v>1</v>
      </c>
      <c r="K73" s="158">
        <f>SUM(K62:K72)</f>
        <v>12</v>
      </c>
    </row>
    <row r="74" spans="1:11" x14ac:dyDescent="0.2">
      <c r="A74" s="166" t="s">
        <v>505</v>
      </c>
      <c r="B74" s="320"/>
      <c r="C74" s="564"/>
      <c r="D74" s="565"/>
      <c r="E74" s="565"/>
      <c r="F74" s="565"/>
      <c r="G74" s="565"/>
      <c r="H74" s="565"/>
      <c r="I74" s="565"/>
      <c r="J74" s="565"/>
      <c r="K74" s="566"/>
    </row>
    <row r="75" spans="1:11" x14ac:dyDescent="0.2">
      <c r="A75" s="315" t="s">
        <v>462</v>
      </c>
      <c r="B75" s="316" t="s">
        <v>461</v>
      </c>
      <c r="C75" s="567"/>
      <c r="D75" s="568"/>
      <c r="E75" s="568"/>
      <c r="F75" s="568"/>
      <c r="G75" s="568"/>
      <c r="H75" s="568"/>
      <c r="I75" s="568"/>
      <c r="J75" s="568"/>
      <c r="K75" s="569"/>
    </row>
    <row r="76" spans="1:11" x14ac:dyDescent="0.2">
      <c r="A76" s="163" t="s">
        <v>476</v>
      </c>
      <c r="B76" s="317" t="s">
        <v>463</v>
      </c>
      <c r="C76" s="143">
        <f t="shared" ref="C76:J80" si="10">SUM(C6,C20,C34,C48,C62)</f>
        <v>0</v>
      </c>
      <c r="D76" s="143">
        <f t="shared" si="10"/>
        <v>0</v>
      </c>
      <c r="E76" s="143">
        <f t="shared" si="10"/>
        <v>0</v>
      </c>
      <c r="F76" s="143">
        <f t="shared" si="10"/>
        <v>0</v>
      </c>
      <c r="G76" s="143">
        <f t="shared" si="10"/>
        <v>0</v>
      </c>
      <c r="H76" s="143">
        <f t="shared" si="10"/>
        <v>0</v>
      </c>
      <c r="I76" s="143">
        <f t="shared" si="10"/>
        <v>0</v>
      </c>
      <c r="J76" s="143">
        <f t="shared" si="10"/>
        <v>0</v>
      </c>
      <c r="K76" s="142">
        <f>SUM(C76:J76)</f>
        <v>0</v>
      </c>
    </row>
    <row r="77" spans="1:11" x14ac:dyDescent="0.2">
      <c r="A77" s="163" t="s">
        <v>477</v>
      </c>
      <c r="B77" s="317" t="s">
        <v>464</v>
      </c>
      <c r="C77" s="143">
        <f t="shared" si="10"/>
        <v>0</v>
      </c>
      <c r="D77" s="143">
        <f t="shared" si="10"/>
        <v>0</v>
      </c>
      <c r="E77" s="143">
        <f t="shared" si="10"/>
        <v>0</v>
      </c>
      <c r="F77" s="143">
        <f t="shared" si="10"/>
        <v>0</v>
      </c>
      <c r="G77" s="143">
        <f t="shared" si="10"/>
        <v>0</v>
      </c>
      <c r="H77" s="143">
        <f t="shared" si="10"/>
        <v>0</v>
      </c>
      <c r="I77" s="143">
        <f t="shared" si="10"/>
        <v>0</v>
      </c>
      <c r="J77" s="143">
        <f t="shared" si="10"/>
        <v>0</v>
      </c>
      <c r="K77" s="142">
        <f t="shared" ref="K77:K84" si="11">SUM(C77:J77)</f>
        <v>0</v>
      </c>
    </row>
    <row r="78" spans="1:11" x14ac:dyDescent="0.2">
      <c r="A78" s="163" t="s">
        <v>478</v>
      </c>
      <c r="B78" s="317" t="s">
        <v>465</v>
      </c>
      <c r="C78" s="143">
        <f t="shared" si="10"/>
        <v>0</v>
      </c>
      <c r="D78" s="143">
        <f t="shared" si="10"/>
        <v>0</v>
      </c>
      <c r="E78" s="143">
        <f t="shared" si="10"/>
        <v>0</v>
      </c>
      <c r="F78" s="143">
        <f t="shared" si="10"/>
        <v>0</v>
      </c>
      <c r="G78" s="143">
        <f t="shared" si="10"/>
        <v>0</v>
      </c>
      <c r="H78" s="143">
        <f t="shared" si="10"/>
        <v>0</v>
      </c>
      <c r="I78" s="143">
        <f t="shared" si="10"/>
        <v>5</v>
      </c>
      <c r="J78" s="143">
        <f t="shared" si="10"/>
        <v>0</v>
      </c>
      <c r="K78" s="142">
        <f t="shared" si="11"/>
        <v>5</v>
      </c>
    </row>
    <row r="79" spans="1:11" x14ac:dyDescent="0.2">
      <c r="A79" s="163" t="s">
        <v>479</v>
      </c>
      <c r="B79" s="317" t="s">
        <v>466</v>
      </c>
      <c r="C79" s="143">
        <f t="shared" si="10"/>
        <v>0</v>
      </c>
      <c r="D79" s="143">
        <f t="shared" si="10"/>
        <v>0</v>
      </c>
      <c r="E79" s="143">
        <f t="shared" si="10"/>
        <v>0</v>
      </c>
      <c r="F79" s="143">
        <f t="shared" si="10"/>
        <v>0</v>
      </c>
      <c r="G79" s="143">
        <f t="shared" si="10"/>
        <v>10</v>
      </c>
      <c r="H79" s="143">
        <f t="shared" si="10"/>
        <v>0</v>
      </c>
      <c r="I79" s="143">
        <f t="shared" si="10"/>
        <v>3</v>
      </c>
      <c r="J79" s="143">
        <f t="shared" si="10"/>
        <v>2</v>
      </c>
      <c r="K79" s="142">
        <f t="shared" si="11"/>
        <v>15</v>
      </c>
    </row>
    <row r="80" spans="1:11" x14ac:dyDescent="0.2">
      <c r="A80" s="163" t="s">
        <v>480</v>
      </c>
      <c r="B80" s="317" t="s">
        <v>467</v>
      </c>
      <c r="C80" s="143">
        <f t="shared" si="10"/>
        <v>0</v>
      </c>
      <c r="D80" s="143">
        <f t="shared" si="10"/>
        <v>0</v>
      </c>
      <c r="E80" s="143">
        <f t="shared" si="10"/>
        <v>0</v>
      </c>
      <c r="F80" s="143">
        <f t="shared" si="10"/>
        <v>0</v>
      </c>
      <c r="G80" s="143">
        <f t="shared" si="10"/>
        <v>13</v>
      </c>
      <c r="H80" s="143">
        <f t="shared" si="10"/>
        <v>0</v>
      </c>
      <c r="I80" s="143">
        <f t="shared" si="10"/>
        <v>19</v>
      </c>
      <c r="J80" s="143">
        <f t="shared" si="10"/>
        <v>15</v>
      </c>
      <c r="K80" s="142">
        <f t="shared" si="11"/>
        <v>47</v>
      </c>
    </row>
    <row r="81" spans="1:11" x14ac:dyDescent="0.2">
      <c r="A81" s="163" t="s">
        <v>481</v>
      </c>
      <c r="B81" s="317" t="s">
        <v>468</v>
      </c>
      <c r="C81" s="143">
        <f t="shared" ref="C81:J82" si="12">SUM(C11,C25,C39,C53,C67,)</f>
        <v>0</v>
      </c>
      <c r="D81" s="143">
        <f t="shared" si="12"/>
        <v>0</v>
      </c>
      <c r="E81" s="143">
        <f t="shared" si="12"/>
        <v>0</v>
      </c>
      <c r="F81" s="143">
        <f t="shared" si="12"/>
        <v>0</v>
      </c>
      <c r="G81" s="143">
        <f t="shared" si="12"/>
        <v>0</v>
      </c>
      <c r="H81" s="143">
        <f t="shared" si="12"/>
        <v>0</v>
      </c>
      <c r="I81" s="143">
        <f t="shared" si="12"/>
        <v>0</v>
      </c>
      <c r="J81" s="143">
        <f t="shared" si="12"/>
        <v>0</v>
      </c>
      <c r="K81" s="142">
        <f t="shared" si="11"/>
        <v>0</v>
      </c>
    </row>
    <row r="82" spans="1:11" x14ac:dyDescent="0.2">
      <c r="A82" s="163" t="s">
        <v>475</v>
      </c>
      <c r="B82" s="317" t="s">
        <v>469</v>
      </c>
      <c r="C82" s="143">
        <f t="shared" si="12"/>
        <v>1</v>
      </c>
      <c r="D82" s="143">
        <f t="shared" si="12"/>
        <v>0</v>
      </c>
      <c r="E82" s="143">
        <f t="shared" si="12"/>
        <v>0</v>
      </c>
      <c r="F82" s="143">
        <f t="shared" si="12"/>
        <v>0</v>
      </c>
      <c r="G82" s="143">
        <f t="shared" si="12"/>
        <v>13</v>
      </c>
      <c r="H82" s="143">
        <f t="shared" si="12"/>
        <v>0</v>
      </c>
      <c r="I82" s="143">
        <f t="shared" si="12"/>
        <v>0</v>
      </c>
      <c r="J82" s="143">
        <f t="shared" si="12"/>
        <v>0</v>
      </c>
      <c r="K82" s="142">
        <f t="shared" si="11"/>
        <v>14</v>
      </c>
    </row>
    <row r="83" spans="1:11" x14ac:dyDescent="0.2">
      <c r="A83" s="163" t="s">
        <v>482</v>
      </c>
      <c r="B83" s="317" t="s">
        <v>470</v>
      </c>
      <c r="C83" s="143">
        <f t="shared" ref="C83:J84" si="13">SUM(C13,C27,C41,C55,C69)</f>
        <v>0</v>
      </c>
      <c r="D83" s="143">
        <f t="shared" si="13"/>
        <v>0</v>
      </c>
      <c r="E83" s="143">
        <f t="shared" si="13"/>
        <v>0</v>
      </c>
      <c r="F83" s="143">
        <f t="shared" si="13"/>
        <v>0</v>
      </c>
      <c r="G83" s="143">
        <f t="shared" si="13"/>
        <v>1</v>
      </c>
      <c r="H83" s="143">
        <f t="shared" si="13"/>
        <v>0</v>
      </c>
      <c r="I83" s="143">
        <f t="shared" si="13"/>
        <v>30</v>
      </c>
      <c r="J83" s="143">
        <f t="shared" si="13"/>
        <v>13</v>
      </c>
      <c r="K83" s="142">
        <f t="shared" si="11"/>
        <v>44</v>
      </c>
    </row>
    <row r="84" spans="1:11" x14ac:dyDescent="0.2">
      <c r="A84" s="163" t="s">
        <v>483</v>
      </c>
      <c r="B84" s="317" t="s">
        <v>471</v>
      </c>
      <c r="C84" s="143">
        <f t="shared" si="13"/>
        <v>0</v>
      </c>
      <c r="D84" s="143">
        <f t="shared" si="13"/>
        <v>0</v>
      </c>
      <c r="E84" s="143">
        <f t="shared" si="13"/>
        <v>0</v>
      </c>
      <c r="F84" s="143">
        <f t="shared" si="13"/>
        <v>0</v>
      </c>
      <c r="G84" s="143">
        <f t="shared" si="13"/>
        <v>0</v>
      </c>
      <c r="H84" s="143">
        <f t="shared" si="13"/>
        <v>0</v>
      </c>
      <c r="I84" s="143">
        <f t="shared" si="13"/>
        <v>0</v>
      </c>
      <c r="J84" s="143">
        <f t="shared" si="13"/>
        <v>0</v>
      </c>
      <c r="K84" s="142">
        <f t="shared" si="11"/>
        <v>0</v>
      </c>
    </row>
    <row r="85" spans="1:11" x14ac:dyDescent="0.2">
      <c r="A85" s="163" t="s">
        <v>484</v>
      </c>
      <c r="B85" s="317" t="s">
        <v>472</v>
      </c>
      <c r="C85" s="143">
        <f t="shared" ref="C85:J85" si="14">SUM(C15,C29)</f>
        <v>0</v>
      </c>
      <c r="D85" s="143">
        <f t="shared" si="14"/>
        <v>0</v>
      </c>
      <c r="E85" s="143">
        <f t="shared" si="14"/>
        <v>0</v>
      </c>
      <c r="F85" s="143">
        <f t="shared" si="14"/>
        <v>0</v>
      </c>
      <c r="G85" s="143">
        <f t="shared" si="14"/>
        <v>0</v>
      </c>
      <c r="H85" s="143">
        <f t="shared" si="14"/>
        <v>0</v>
      </c>
      <c r="I85" s="143">
        <f t="shared" si="14"/>
        <v>0</v>
      </c>
      <c r="J85" s="143">
        <f t="shared" si="14"/>
        <v>0</v>
      </c>
      <c r="K85" s="142">
        <f t="shared" ref="K85:K86" si="15">SUM(C85:J85)</f>
        <v>0</v>
      </c>
    </row>
    <row r="86" spans="1:11" ht="13.5" thickBot="1" x14ac:dyDescent="0.25">
      <c r="A86" s="163" t="s">
        <v>474</v>
      </c>
      <c r="B86" s="317" t="s">
        <v>473</v>
      </c>
      <c r="C86" s="301">
        <f t="shared" ref="C86:J87" si="16">SUM(C16,C30,C44,C58,C72)</f>
        <v>0</v>
      </c>
      <c r="D86" s="301">
        <f t="shared" si="16"/>
        <v>0</v>
      </c>
      <c r="E86" s="301">
        <f t="shared" si="16"/>
        <v>0</v>
      </c>
      <c r="F86" s="301">
        <f t="shared" si="16"/>
        <v>0</v>
      </c>
      <c r="G86" s="301">
        <f t="shared" si="16"/>
        <v>0</v>
      </c>
      <c r="H86" s="301">
        <f t="shared" si="16"/>
        <v>0</v>
      </c>
      <c r="I86" s="301">
        <f t="shared" si="16"/>
        <v>0</v>
      </c>
      <c r="J86" s="301">
        <f t="shared" si="16"/>
        <v>0</v>
      </c>
      <c r="K86" s="276">
        <f t="shared" si="15"/>
        <v>0</v>
      </c>
    </row>
    <row r="87" spans="1:11" ht="13.5" thickBot="1" x14ac:dyDescent="0.25">
      <c r="A87" s="93" t="s">
        <v>559</v>
      </c>
      <c r="B87" s="153" t="s">
        <v>93</v>
      </c>
      <c r="C87" s="94">
        <f>SUM(C17,C31,C45,C59,C73)</f>
        <v>1</v>
      </c>
      <c r="D87" s="94">
        <f t="shared" si="16"/>
        <v>0</v>
      </c>
      <c r="E87" s="94">
        <f t="shared" si="16"/>
        <v>0</v>
      </c>
      <c r="F87" s="94">
        <f t="shared" si="16"/>
        <v>0</v>
      </c>
      <c r="G87" s="94">
        <f t="shared" si="16"/>
        <v>37</v>
      </c>
      <c r="H87" s="94">
        <f t="shared" si="16"/>
        <v>0</v>
      </c>
      <c r="I87" s="94">
        <f t="shared" si="16"/>
        <v>57</v>
      </c>
      <c r="J87" s="94">
        <f t="shared" si="16"/>
        <v>30</v>
      </c>
      <c r="K87" s="95">
        <f>SUM(K76:K86)</f>
        <v>125</v>
      </c>
    </row>
  </sheetData>
  <mergeCells count="17">
    <mergeCell ref="C33:K33"/>
    <mergeCell ref="C46:K46"/>
    <mergeCell ref="C4:K4"/>
    <mergeCell ref="C5:K5"/>
    <mergeCell ref="C18:K18"/>
    <mergeCell ref="C19:K19"/>
    <mergeCell ref="C32:K32"/>
    <mergeCell ref="A1:K1"/>
    <mergeCell ref="C2:D2"/>
    <mergeCell ref="E2:F2"/>
    <mergeCell ref="G2:H2"/>
    <mergeCell ref="I2:J2"/>
    <mergeCell ref="C47:K47"/>
    <mergeCell ref="C60:K60"/>
    <mergeCell ref="C61:K61"/>
    <mergeCell ref="C74:K74"/>
    <mergeCell ref="C75:K75"/>
  </mergeCells>
  <pageMargins left="0.7" right="0.7"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F15" sqref="F15"/>
    </sheetView>
  </sheetViews>
  <sheetFormatPr defaultRowHeight="15" x14ac:dyDescent="0.25"/>
  <cols>
    <col min="1" max="1" width="22.7109375" customWidth="1"/>
  </cols>
  <sheetData>
    <row r="1" spans="1:14" ht="30" customHeight="1" thickBot="1" x14ac:dyDescent="0.3">
      <c r="A1" s="572" t="s">
        <v>385</v>
      </c>
      <c r="B1" s="573"/>
      <c r="C1" s="573"/>
      <c r="D1" s="573"/>
      <c r="E1" s="573"/>
      <c r="F1" s="573"/>
      <c r="G1" s="573"/>
      <c r="H1" s="573"/>
      <c r="I1" s="573"/>
      <c r="J1" s="573"/>
      <c r="K1" s="573"/>
      <c r="L1" s="573"/>
      <c r="M1" s="573"/>
      <c r="N1" s="574"/>
    </row>
    <row r="2" spans="1:14" ht="15" customHeight="1" x14ac:dyDescent="0.25">
      <c r="A2" s="66" t="s">
        <v>505</v>
      </c>
      <c r="B2" s="576" t="s">
        <v>0</v>
      </c>
      <c r="C2" s="576"/>
      <c r="D2" s="576"/>
      <c r="E2" s="576" t="s">
        <v>2</v>
      </c>
      <c r="F2" s="576"/>
      <c r="G2" s="576"/>
      <c r="H2" s="576" t="s">
        <v>1</v>
      </c>
      <c r="I2" s="576"/>
      <c r="J2" s="576"/>
      <c r="K2" s="576" t="s">
        <v>97</v>
      </c>
      <c r="L2" s="576"/>
      <c r="M2" s="576"/>
      <c r="N2" s="577" t="s">
        <v>4</v>
      </c>
    </row>
    <row r="3" spans="1:14" ht="15" customHeight="1" x14ac:dyDescent="0.25">
      <c r="A3" s="14"/>
      <c r="B3" s="491" t="s">
        <v>5</v>
      </c>
      <c r="C3" s="491" t="s">
        <v>6</v>
      </c>
      <c r="D3" s="491" t="s">
        <v>4</v>
      </c>
      <c r="E3" s="491" t="s">
        <v>5</v>
      </c>
      <c r="F3" s="491" t="s">
        <v>6</v>
      </c>
      <c r="G3" s="491" t="s">
        <v>4</v>
      </c>
      <c r="H3" s="491" t="s">
        <v>5</v>
      </c>
      <c r="I3" s="491" t="s">
        <v>6</v>
      </c>
      <c r="J3" s="491" t="s">
        <v>4</v>
      </c>
      <c r="K3" s="491" t="s">
        <v>5</v>
      </c>
      <c r="L3" s="491" t="s">
        <v>6</v>
      </c>
      <c r="M3" s="491" t="s">
        <v>4</v>
      </c>
      <c r="N3" s="578"/>
    </row>
    <row r="4" spans="1:14" ht="15" customHeight="1" x14ac:dyDescent="0.25">
      <c r="A4" s="100" t="s">
        <v>508</v>
      </c>
      <c r="B4" s="261">
        <v>0.71</v>
      </c>
      <c r="C4" s="261">
        <v>0.72</v>
      </c>
      <c r="D4" s="261">
        <v>0.71</v>
      </c>
      <c r="E4" s="261">
        <v>0</v>
      </c>
      <c r="F4" s="261">
        <v>0</v>
      </c>
      <c r="G4" s="261">
        <v>0</v>
      </c>
      <c r="H4" s="261">
        <v>0.28999999999999998</v>
      </c>
      <c r="I4" s="261">
        <v>0.46</v>
      </c>
      <c r="J4" s="261">
        <v>0.38</v>
      </c>
      <c r="K4" s="261">
        <v>0</v>
      </c>
      <c r="L4" s="261">
        <v>0.11</v>
      </c>
      <c r="M4" s="261">
        <v>0.06</v>
      </c>
      <c r="N4" s="262">
        <v>0.61</v>
      </c>
    </row>
    <row r="5" spans="1:14" ht="27" customHeight="1" x14ac:dyDescent="0.25">
      <c r="A5" s="398" t="s">
        <v>552</v>
      </c>
      <c r="B5" s="261">
        <v>0.36</v>
      </c>
      <c r="C5" s="261">
        <v>0.5</v>
      </c>
      <c r="D5" s="261">
        <v>0.4</v>
      </c>
      <c r="E5" s="261">
        <v>0</v>
      </c>
      <c r="F5" s="261">
        <v>0</v>
      </c>
      <c r="G5" s="261">
        <v>0</v>
      </c>
      <c r="H5" s="261">
        <v>0.24</v>
      </c>
      <c r="I5" s="261">
        <v>0.53</v>
      </c>
      <c r="J5" s="261">
        <v>0.43</v>
      </c>
      <c r="K5" s="261">
        <v>0.23</v>
      </c>
      <c r="L5" s="261">
        <v>0.1</v>
      </c>
      <c r="M5" s="261">
        <v>0.14000000000000001</v>
      </c>
      <c r="N5" s="262">
        <v>0.41</v>
      </c>
    </row>
    <row r="6" spans="1:14" ht="27" customHeight="1" x14ac:dyDescent="0.25">
      <c r="A6" s="100" t="s">
        <v>553</v>
      </c>
      <c r="B6" s="261">
        <v>0.12</v>
      </c>
      <c r="C6" s="261">
        <v>0.26</v>
      </c>
      <c r="D6" s="261">
        <v>0.15</v>
      </c>
      <c r="E6" s="261">
        <v>0</v>
      </c>
      <c r="F6" s="261">
        <v>0</v>
      </c>
      <c r="G6" s="261">
        <v>0</v>
      </c>
      <c r="H6" s="261">
        <v>0.09</v>
      </c>
      <c r="I6" s="261">
        <v>0.1</v>
      </c>
      <c r="J6" s="261">
        <v>0.1</v>
      </c>
      <c r="K6" s="261">
        <v>0</v>
      </c>
      <c r="L6" s="261">
        <v>0.08</v>
      </c>
      <c r="M6" s="261">
        <v>0.05</v>
      </c>
      <c r="N6" s="262">
        <v>0.13</v>
      </c>
    </row>
    <row r="7" spans="1:14" ht="27" customHeight="1" x14ac:dyDescent="0.25">
      <c r="A7" s="100" t="s">
        <v>554</v>
      </c>
      <c r="B7" s="261">
        <v>0.56999999999999995</v>
      </c>
      <c r="C7" s="261">
        <v>0.69</v>
      </c>
      <c r="D7" s="261">
        <v>0.61</v>
      </c>
      <c r="E7" s="261">
        <v>0</v>
      </c>
      <c r="F7" s="261">
        <v>0</v>
      </c>
      <c r="G7" s="261">
        <v>0</v>
      </c>
      <c r="H7" s="261">
        <v>0.31</v>
      </c>
      <c r="I7" s="261">
        <v>0.26</v>
      </c>
      <c r="J7" s="261">
        <v>0.27</v>
      </c>
      <c r="K7" s="261">
        <v>0.25</v>
      </c>
      <c r="L7" s="261">
        <v>0.37</v>
      </c>
      <c r="M7" s="261">
        <v>0.34</v>
      </c>
      <c r="N7" s="262">
        <v>0.49</v>
      </c>
    </row>
    <row r="8" spans="1:14" ht="15" customHeight="1" x14ac:dyDescent="0.25">
      <c r="A8" s="100" t="s">
        <v>555</v>
      </c>
      <c r="B8" s="261">
        <v>0.34</v>
      </c>
      <c r="C8" s="261">
        <v>0.26</v>
      </c>
      <c r="D8" s="261">
        <v>0.31</v>
      </c>
      <c r="E8" s="261">
        <v>0.24</v>
      </c>
      <c r="F8" s="261">
        <v>0</v>
      </c>
      <c r="G8" s="261">
        <v>0.24</v>
      </c>
      <c r="H8" s="261">
        <v>0.21</v>
      </c>
      <c r="I8" s="261">
        <v>0.23</v>
      </c>
      <c r="J8" s="261">
        <v>0.22</v>
      </c>
      <c r="K8" s="261">
        <v>0</v>
      </c>
      <c r="L8" s="261">
        <v>0</v>
      </c>
      <c r="M8" s="261">
        <v>0</v>
      </c>
      <c r="N8" s="262">
        <v>0.28999999999999998</v>
      </c>
    </row>
    <row r="9" spans="1:14" ht="27" customHeight="1" x14ac:dyDescent="0.25">
      <c r="A9" s="100" t="s">
        <v>556</v>
      </c>
      <c r="B9" s="261">
        <v>0.57999999999999996</v>
      </c>
      <c r="C9" s="261">
        <v>0.64</v>
      </c>
      <c r="D9" s="261">
        <v>0.61</v>
      </c>
      <c r="E9" s="261">
        <v>0</v>
      </c>
      <c r="F9" s="261">
        <v>0</v>
      </c>
      <c r="G9" s="261">
        <v>0</v>
      </c>
      <c r="H9" s="261">
        <v>0.24</v>
      </c>
      <c r="I9" s="261">
        <v>0</v>
      </c>
      <c r="J9" s="261">
        <v>0.24</v>
      </c>
      <c r="K9" s="261">
        <v>0</v>
      </c>
      <c r="L9" s="261">
        <v>0</v>
      </c>
      <c r="M9" s="261">
        <v>0</v>
      </c>
      <c r="N9" s="262">
        <v>0.56000000000000005</v>
      </c>
    </row>
    <row r="10" spans="1:14" ht="15" customHeight="1" x14ac:dyDescent="0.25">
      <c r="A10" s="100" t="s">
        <v>600</v>
      </c>
      <c r="B10" s="261">
        <v>0</v>
      </c>
      <c r="C10" s="261">
        <v>0</v>
      </c>
      <c r="D10" s="261">
        <v>0</v>
      </c>
      <c r="E10" s="261">
        <v>0</v>
      </c>
      <c r="F10" s="261">
        <v>0</v>
      </c>
      <c r="G10" s="261">
        <v>0</v>
      </c>
      <c r="H10" s="261">
        <v>0</v>
      </c>
      <c r="I10" s="261">
        <v>0</v>
      </c>
      <c r="J10" s="261">
        <v>0</v>
      </c>
      <c r="K10" s="261">
        <v>0.13</v>
      </c>
      <c r="L10" s="261">
        <v>0</v>
      </c>
      <c r="M10" s="261">
        <v>0.11</v>
      </c>
      <c r="N10" s="262">
        <v>0.11</v>
      </c>
    </row>
    <row r="11" spans="1:14" ht="15.75" thickBot="1" x14ac:dyDescent="0.3">
      <c r="A11" s="256" t="s">
        <v>559</v>
      </c>
      <c r="B11" s="263">
        <v>0.48</v>
      </c>
      <c r="C11" s="263">
        <v>0.54</v>
      </c>
      <c r="D11" s="263">
        <v>0.5</v>
      </c>
      <c r="E11" s="263">
        <v>0.24</v>
      </c>
      <c r="F11" s="263">
        <v>0</v>
      </c>
      <c r="G11" s="263">
        <v>0.24</v>
      </c>
      <c r="H11" s="263">
        <v>0.23</v>
      </c>
      <c r="I11" s="263">
        <v>0.4</v>
      </c>
      <c r="J11" s="263">
        <v>0.32</v>
      </c>
      <c r="K11" s="263">
        <v>0.11</v>
      </c>
      <c r="L11" s="263">
        <v>0.18</v>
      </c>
      <c r="M11" s="263">
        <v>0.15</v>
      </c>
      <c r="N11" s="260">
        <v>0.43</v>
      </c>
    </row>
    <row r="12" spans="1:14" x14ac:dyDescent="0.25">
      <c r="A12" s="4" t="s">
        <v>561</v>
      </c>
      <c r="B12" s="156"/>
      <c r="C12" s="156"/>
      <c r="D12" s="156"/>
      <c r="E12" s="156"/>
      <c r="F12" s="156"/>
      <c r="G12" s="156"/>
      <c r="H12" s="156"/>
      <c r="I12" s="156"/>
      <c r="J12" s="156"/>
      <c r="K12" s="156"/>
      <c r="L12" s="156"/>
      <c r="M12" s="156"/>
      <c r="N12" s="156"/>
    </row>
    <row r="13" spans="1:14" x14ac:dyDescent="0.25">
      <c r="A13" s="579" t="s">
        <v>561</v>
      </c>
      <c r="B13" s="579"/>
      <c r="C13" s="579"/>
      <c r="D13" s="579"/>
      <c r="E13" s="579"/>
      <c r="F13" s="579"/>
      <c r="G13" s="579"/>
      <c r="H13" s="579"/>
      <c r="I13" s="579"/>
      <c r="J13" s="579"/>
      <c r="K13" s="579"/>
      <c r="L13" s="579"/>
      <c r="M13" s="579"/>
      <c r="N13" s="579"/>
    </row>
    <row r="14" spans="1:14" x14ac:dyDescent="0.25">
      <c r="A14" s="156"/>
      <c r="B14" s="156"/>
      <c r="C14" s="156"/>
      <c r="D14" s="156"/>
      <c r="E14" s="156"/>
      <c r="F14" s="156"/>
      <c r="G14" s="156"/>
      <c r="H14" s="156"/>
      <c r="I14" s="156"/>
      <c r="J14" s="156"/>
      <c r="K14" s="156"/>
      <c r="L14" s="156"/>
      <c r="M14" s="156"/>
      <c r="N14" s="156"/>
    </row>
    <row r="15" spans="1:14" x14ac:dyDescent="0.25">
      <c r="A15" s="155" t="s">
        <v>561</v>
      </c>
      <c r="B15" s="1"/>
      <c r="C15" s="1"/>
      <c r="D15" s="1"/>
      <c r="E15" s="1"/>
      <c r="F15" s="1"/>
      <c r="G15" s="1"/>
      <c r="H15" s="1"/>
      <c r="I15" s="1"/>
      <c r="J15" s="1"/>
      <c r="K15" s="1"/>
      <c r="L15" s="1"/>
      <c r="M15" s="1"/>
      <c r="N15" s="1"/>
    </row>
    <row r="16" spans="1:14" ht="30" customHeight="1" x14ac:dyDescent="0.25">
      <c r="A16" s="575" t="s">
        <v>561</v>
      </c>
      <c r="B16" s="575"/>
      <c r="C16" s="575"/>
      <c r="D16" s="575"/>
      <c r="E16" s="575"/>
      <c r="F16" s="575"/>
      <c r="G16" s="575"/>
      <c r="H16" s="575"/>
      <c r="I16" s="575"/>
      <c r="J16" s="575"/>
      <c r="K16" s="575"/>
      <c r="L16" s="575"/>
      <c r="M16" s="575"/>
      <c r="N16" s="575"/>
    </row>
    <row r="17" spans="1:1" x14ac:dyDescent="0.25">
      <c r="A17" t="s">
        <v>561</v>
      </c>
    </row>
  </sheetData>
  <mergeCells count="8">
    <mergeCell ref="A1:N1"/>
    <mergeCell ref="A16:N16"/>
    <mergeCell ref="B2:D2"/>
    <mergeCell ref="E2:G2"/>
    <mergeCell ref="H2:J2"/>
    <mergeCell ref="K2:M2"/>
    <mergeCell ref="N2:N3"/>
    <mergeCell ref="A13:N13"/>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activeCell="H2" sqref="H2"/>
    </sheetView>
  </sheetViews>
  <sheetFormatPr defaultColWidth="9.140625" defaultRowHeight="12.75" x14ac:dyDescent="0.2"/>
  <cols>
    <col min="1" max="1" width="54.85546875" style="2" customWidth="1"/>
    <col min="2" max="2" width="13.42578125" style="2" customWidth="1"/>
    <col min="3" max="3" width="22.42578125" style="2" customWidth="1"/>
    <col min="4" max="5" width="9.140625" style="2"/>
    <col min="6" max="6" width="11.42578125" style="2" bestFit="1" customWidth="1"/>
    <col min="7" max="7" width="9.140625" style="2"/>
    <col min="8" max="8" width="11.42578125" style="2" bestFit="1" customWidth="1"/>
    <col min="9" max="16384" width="9.140625" style="2"/>
  </cols>
  <sheetData>
    <row r="1" spans="1:3" ht="39.950000000000003" customHeight="1" x14ac:dyDescent="0.2">
      <c r="A1" s="580" t="s">
        <v>621</v>
      </c>
      <c r="B1" s="581"/>
      <c r="C1" s="582"/>
    </row>
    <row r="2" spans="1:3" ht="39.950000000000003" customHeight="1" x14ac:dyDescent="0.2">
      <c r="A2" s="14" t="s">
        <v>505</v>
      </c>
      <c r="B2" s="8"/>
      <c r="C2" s="39"/>
    </row>
    <row r="3" spans="1:3" ht="15" customHeight="1" x14ac:dyDescent="0.2">
      <c r="A3" s="15" t="s">
        <v>41</v>
      </c>
      <c r="B3" s="493" t="s">
        <v>42</v>
      </c>
      <c r="C3" s="188" t="s">
        <v>624</v>
      </c>
    </row>
    <row r="4" spans="1:3" ht="15" customHeight="1" x14ac:dyDescent="0.2">
      <c r="A4" s="149" t="s">
        <v>55</v>
      </c>
      <c r="B4" s="193">
        <v>351</v>
      </c>
      <c r="C4" s="216">
        <v>11146</v>
      </c>
    </row>
    <row r="5" spans="1:3" ht="30" customHeight="1" x14ac:dyDescent="0.2">
      <c r="A5" s="149" t="s">
        <v>56</v>
      </c>
      <c r="B5" s="193">
        <v>305</v>
      </c>
      <c r="C5" s="216">
        <v>9962</v>
      </c>
    </row>
    <row r="6" spans="1:3" ht="30" customHeight="1" x14ac:dyDescent="0.2">
      <c r="A6" s="149" t="s">
        <v>57</v>
      </c>
      <c r="B6" s="193">
        <v>244</v>
      </c>
      <c r="C6" s="216">
        <v>59929</v>
      </c>
    </row>
    <row r="7" spans="1:3" ht="15" customHeight="1" x14ac:dyDescent="0.2">
      <c r="A7" s="149" t="s">
        <v>58</v>
      </c>
      <c r="B7" s="193">
        <v>6</v>
      </c>
      <c r="C7" s="216">
        <v>7667</v>
      </c>
    </row>
    <row r="8" spans="1:3" ht="15" customHeight="1" x14ac:dyDescent="0.2">
      <c r="A8" s="149" t="s">
        <v>64</v>
      </c>
      <c r="B8" s="193">
        <v>21</v>
      </c>
      <c r="C8" s="216">
        <v>21783</v>
      </c>
    </row>
    <row r="9" spans="1:3" ht="15" customHeight="1" x14ac:dyDescent="0.2">
      <c r="A9" s="149" t="s">
        <v>59</v>
      </c>
      <c r="B9" s="193">
        <v>4102</v>
      </c>
      <c r="C9" s="216">
        <v>6443</v>
      </c>
    </row>
    <row r="10" spans="1:3" ht="15" customHeight="1" x14ac:dyDescent="0.2">
      <c r="A10" s="201" t="s">
        <v>65</v>
      </c>
      <c r="B10" s="42">
        <v>3479</v>
      </c>
      <c r="C10" s="217">
        <v>4976</v>
      </c>
    </row>
    <row r="11" spans="1:3" ht="15" customHeight="1" x14ac:dyDescent="0.2">
      <c r="A11" s="149" t="s">
        <v>60</v>
      </c>
      <c r="B11" s="193">
        <v>326</v>
      </c>
      <c r="C11" s="216">
        <v>18083</v>
      </c>
    </row>
    <row r="12" spans="1:3" ht="15" customHeight="1" x14ac:dyDescent="0.2">
      <c r="A12" s="149" t="s">
        <v>61</v>
      </c>
      <c r="B12" s="193">
        <v>122</v>
      </c>
      <c r="C12" s="216">
        <v>59236</v>
      </c>
    </row>
    <row r="13" spans="1:3" ht="15" customHeight="1" x14ac:dyDescent="0.2">
      <c r="A13" s="149" t="s">
        <v>62</v>
      </c>
      <c r="B13" s="193">
        <v>192</v>
      </c>
      <c r="C13" s="216">
        <v>86751</v>
      </c>
    </row>
    <row r="14" spans="1:3" ht="15" customHeight="1" x14ac:dyDescent="0.2">
      <c r="A14" s="149" t="s">
        <v>63</v>
      </c>
      <c r="B14" s="193"/>
      <c r="C14" s="216"/>
    </row>
    <row r="15" spans="1:3" ht="15" customHeight="1" thickBot="1" x14ac:dyDescent="0.25">
      <c r="A15" s="24" t="s">
        <v>4</v>
      </c>
      <c r="B15" s="25">
        <f>SUM(B4:B9,B11:B14)</f>
        <v>5669</v>
      </c>
      <c r="C15" s="232">
        <f>((C4*B4)+(C5*B5)+(C6*B6)+(C7*B7)+(C8*B8)+(C9*B9)+(C11*B11)+(C12*B12)+(C13*B13)+(C14*B14))/B15</f>
        <v>13809.138295995766</v>
      </c>
    </row>
    <row r="16" spans="1:3" ht="15" customHeight="1" x14ac:dyDescent="0.2">
      <c r="A16" s="1"/>
      <c r="B16" s="1"/>
      <c r="C16" s="1"/>
    </row>
    <row r="17" spans="1:3" ht="15" customHeight="1" x14ac:dyDescent="0.2">
      <c r="A17" s="121" t="s">
        <v>561</v>
      </c>
      <c r="B17" s="1"/>
      <c r="C17" s="1"/>
    </row>
    <row r="18" spans="1:3" ht="39" customHeight="1" x14ac:dyDescent="0.2">
      <c r="A18" s="583" t="s">
        <v>561</v>
      </c>
      <c r="B18" s="583"/>
      <c r="C18" s="583"/>
    </row>
    <row r="19" spans="1:3" ht="30" customHeight="1" x14ac:dyDescent="0.2">
      <c r="A19" s="583" t="s">
        <v>561</v>
      </c>
      <c r="B19" s="583"/>
      <c r="C19" s="583"/>
    </row>
    <row r="20" spans="1:3" ht="38.25" customHeight="1" x14ac:dyDescent="0.2">
      <c r="A20" s="584" t="s">
        <v>561</v>
      </c>
      <c r="B20" s="585"/>
      <c r="C20" s="585"/>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131"/>
  <sheetViews>
    <sheetView topLeftCell="A121" zoomScaleNormal="100" workbookViewId="0">
      <selection activeCell="C133" sqref="C133"/>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545" t="s">
        <v>360</v>
      </c>
      <c r="B1" s="534"/>
      <c r="C1" s="534"/>
      <c r="D1" s="534"/>
      <c r="E1" s="534"/>
      <c r="F1" s="534"/>
      <c r="G1" s="534"/>
      <c r="H1" s="534"/>
      <c r="I1" s="534"/>
      <c r="J1" s="535"/>
      <c r="K1" s="536"/>
    </row>
    <row r="2" spans="1:11" s="5" customFormat="1" ht="38.25" customHeight="1" x14ac:dyDescent="0.2">
      <c r="A2" s="592" t="s">
        <v>505</v>
      </c>
      <c r="B2" s="49"/>
      <c r="C2" s="591" t="s">
        <v>0</v>
      </c>
      <c r="D2" s="591"/>
      <c r="E2" s="591" t="s">
        <v>2</v>
      </c>
      <c r="F2" s="591"/>
      <c r="G2" s="591" t="s">
        <v>1</v>
      </c>
      <c r="H2" s="591"/>
      <c r="I2" s="589" t="s">
        <v>3</v>
      </c>
      <c r="J2" s="590"/>
      <c r="K2" s="50" t="s">
        <v>4</v>
      </c>
    </row>
    <row r="3" spans="1:11" s="5" customFormat="1" ht="15.75" customHeight="1" thickBot="1" x14ac:dyDescent="0.25">
      <c r="A3" s="593"/>
      <c r="B3" s="44"/>
      <c r="C3" s="45" t="s">
        <v>5</v>
      </c>
      <c r="D3" s="45" t="s">
        <v>6</v>
      </c>
      <c r="E3" s="45" t="s">
        <v>5</v>
      </c>
      <c r="F3" s="45" t="s">
        <v>6</v>
      </c>
      <c r="G3" s="45" t="s">
        <v>5</v>
      </c>
      <c r="H3" s="45" t="s">
        <v>6</v>
      </c>
      <c r="I3" s="113" t="s">
        <v>5</v>
      </c>
      <c r="J3" s="113" t="s">
        <v>6</v>
      </c>
      <c r="K3" s="38"/>
    </row>
    <row r="4" spans="1:11" s="5" customFormat="1" x14ac:dyDescent="0.2">
      <c r="A4" s="159" t="s">
        <v>508</v>
      </c>
      <c r="B4" s="160"/>
      <c r="C4" s="561"/>
      <c r="D4" s="562"/>
      <c r="E4" s="562"/>
      <c r="F4" s="562"/>
      <c r="G4" s="562"/>
      <c r="H4" s="562"/>
      <c r="I4" s="562"/>
      <c r="J4" s="562"/>
      <c r="K4" s="563"/>
    </row>
    <row r="5" spans="1:11" s="5" customFormat="1" x14ac:dyDescent="0.2">
      <c r="A5" s="315" t="s">
        <v>462</v>
      </c>
      <c r="B5" s="316" t="s">
        <v>461</v>
      </c>
      <c r="C5" s="586"/>
      <c r="D5" s="587"/>
      <c r="E5" s="587"/>
      <c r="F5" s="587"/>
      <c r="G5" s="587"/>
      <c r="H5" s="587"/>
      <c r="I5" s="587"/>
      <c r="J5" s="587"/>
      <c r="K5" s="588"/>
    </row>
    <row r="6" spans="1:11" s="5" customFormat="1" x14ac:dyDescent="0.2">
      <c r="A6" s="163" t="s">
        <v>476</v>
      </c>
      <c r="B6" s="317" t="s">
        <v>463</v>
      </c>
      <c r="C6" s="10"/>
      <c r="D6" s="10"/>
      <c r="E6" s="10"/>
      <c r="F6" s="10"/>
      <c r="G6" s="10"/>
      <c r="H6" s="10"/>
      <c r="I6" s="109"/>
      <c r="J6" s="110"/>
      <c r="K6" s="18">
        <f>SUM(C6:J6)</f>
        <v>0</v>
      </c>
    </row>
    <row r="7" spans="1:11" s="5" customFormat="1" x14ac:dyDescent="0.2">
      <c r="A7" s="163" t="s">
        <v>477</v>
      </c>
      <c r="B7" s="317" t="s">
        <v>464</v>
      </c>
      <c r="C7" s="10"/>
      <c r="D7" s="10"/>
      <c r="E7" s="10"/>
      <c r="F7" s="10"/>
      <c r="G7" s="10"/>
      <c r="H7" s="10"/>
      <c r="I7" s="109"/>
      <c r="J7" s="110"/>
      <c r="K7" s="18">
        <f t="shared" ref="K7:K19" si="0">SUM(C7:J7)</f>
        <v>0</v>
      </c>
    </row>
    <row r="8" spans="1:11" s="5" customFormat="1" x14ac:dyDescent="0.2">
      <c r="A8" s="163" t="s">
        <v>478</v>
      </c>
      <c r="B8" s="317" t="s">
        <v>465</v>
      </c>
      <c r="C8" s="10"/>
      <c r="D8" s="10"/>
      <c r="E8" s="10"/>
      <c r="F8" s="10"/>
      <c r="G8" s="10"/>
      <c r="H8" s="10"/>
      <c r="I8" s="109"/>
      <c r="J8" s="110"/>
      <c r="K8" s="18">
        <f t="shared" si="0"/>
        <v>0</v>
      </c>
    </row>
    <row r="9" spans="1:11" s="5" customFormat="1" x14ac:dyDescent="0.2">
      <c r="A9" s="163" t="s">
        <v>479</v>
      </c>
      <c r="B9" s="317" t="s">
        <v>466</v>
      </c>
      <c r="C9" s="10"/>
      <c r="D9" s="10"/>
      <c r="E9" s="10"/>
      <c r="F9" s="10"/>
      <c r="G9" s="10"/>
      <c r="H9" s="10"/>
      <c r="I9" s="109"/>
      <c r="J9" s="110"/>
      <c r="K9" s="18">
        <f t="shared" si="0"/>
        <v>0</v>
      </c>
    </row>
    <row r="10" spans="1:11" s="5" customFormat="1" x14ac:dyDescent="0.2">
      <c r="A10" s="163" t="s">
        <v>480</v>
      </c>
      <c r="B10" s="317" t="s">
        <v>467</v>
      </c>
      <c r="C10" s="10"/>
      <c r="D10" s="10"/>
      <c r="E10" s="10"/>
      <c r="F10" s="10"/>
      <c r="G10" s="10"/>
      <c r="H10" s="10"/>
      <c r="I10" s="109"/>
      <c r="J10" s="110"/>
      <c r="K10" s="18">
        <f t="shared" si="0"/>
        <v>0</v>
      </c>
    </row>
    <row r="11" spans="1:11" s="5" customFormat="1" x14ac:dyDescent="0.2">
      <c r="A11" s="163" t="s">
        <v>481</v>
      </c>
      <c r="B11" s="317" t="s">
        <v>468</v>
      </c>
      <c r="C11" s="10"/>
      <c r="D11" s="10"/>
      <c r="E11" s="10"/>
      <c r="F11" s="10"/>
      <c r="G11" s="10"/>
      <c r="H11" s="10"/>
      <c r="I11" s="109"/>
      <c r="J11" s="110"/>
      <c r="K11" s="18">
        <f t="shared" si="0"/>
        <v>0</v>
      </c>
    </row>
    <row r="12" spans="1:11" s="5" customFormat="1" x14ac:dyDescent="0.2">
      <c r="A12" s="163" t="s">
        <v>475</v>
      </c>
      <c r="B12" s="317" t="s">
        <v>469</v>
      </c>
      <c r="C12" s="10"/>
      <c r="D12" s="10"/>
      <c r="E12" s="10"/>
      <c r="F12" s="10"/>
      <c r="G12" s="10"/>
      <c r="H12" s="10"/>
      <c r="I12" s="109"/>
      <c r="J12" s="110"/>
      <c r="K12" s="18">
        <f t="shared" si="0"/>
        <v>0</v>
      </c>
    </row>
    <row r="13" spans="1:11" s="5" customFormat="1" x14ac:dyDescent="0.2">
      <c r="A13" s="163" t="s">
        <v>482</v>
      </c>
      <c r="B13" s="317" t="s">
        <v>470</v>
      </c>
      <c r="C13" s="10">
        <v>127</v>
      </c>
      <c r="D13" s="10">
        <v>34</v>
      </c>
      <c r="E13" s="10"/>
      <c r="F13" s="10"/>
      <c r="G13" s="10">
        <v>102</v>
      </c>
      <c r="H13" s="10">
        <v>76</v>
      </c>
      <c r="I13" s="109">
        <v>10</v>
      </c>
      <c r="J13" s="110">
        <v>16</v>
      </c>
      <c r="K13" s="18">
        <f t="shared" si="0"/>
        <v>365</v>
      </c>
    </row>
    <row r="14" spans="1:11" s="5" customFormat="1" x14ac:dyDescent="0.2">
      <c r="A14" s="163" t="s">
        <v>483</v>
      </c>
      <c r="B14" s="317" t="s">
        <v>471</v>
      </c>
      <c r="C14" s="10"/>
      <c r="D14" s="10"/>
      <c r="E14" s="10"/>
      <c r="F14" s="10"/>
      <c r="G14" s="10"/>
      <c r="H14" s="10"/>
      <c r="I14" s="109"/>
      <c r="J14" s="110"/>
      <c r="K14" s="18">
        <f t="shared" si="0"/>
        <v>0</v>
      </c>
    </row>
    <row r="15" spans="1:11" s="5" customFormat="1" x14ac:dyDescent="0.2">
      <c r="A15" s="163" t="s">
        <v>484</v>
      </c>
      <c r="B15" s="317" t="s">
        <v>472</v>
      </c>
      <c r="C15" s="10"/>
      <c r="D15" s="10"/>
      <c r="E15" s="10"/>
      <c r="F15" s="10"/>
      <c r="G15" s="10"/>
      <c r="H15" s="10"/>
      <c r="I15" s="109"/>
      <c r="J15" s="110"/>
      <c r="K15" s="18">
        <f t="shared" si="0"/>
        <v>0</v>
      </c>
    </row>
    <row r="16" spans="1:11" s="5" customFormat="1" x14ac:dyDescent="0.2">
      <c r="A16" s="163" t="s">
        <v>474</v>
      </c>
      <c r="B16" s="317" t="s">
        <v>473</v>
      </c>
      <c r="C16" s="10"/>
      <c r="D16" s="10"/>
      <c r="E16" s="10"/>
      <c r="F16" s="10"/>
      <c r="G16" s="10"/>
      <c r="H16" s="10"/>
      <c r="I16" s="109"/>
      <c r="J16" s="110"/>
      <c r="K16" s="18">
        <f t="shared" si="0"/>
        <v>0</v>
      </c>
    </row>
    <row r="17" spans="1:11" s="5" customFormat="1" x14ac:dyDescent="0.2">
      <c r="A17" s="318" t="s">
        <v>92</v>
      </c>
      <c r="B17" s="319" t="s">
        <v>93</v>
      </c>
      <c r="C17" s="13">
        <f>SUM(C6:C16)</f>
        <v>127</v>
      </c>
      <c r="D17" s="13">
        <f t="shared" ref="D17:J17" si="1">SUM(D6:D16)</f>
        <v>34</v>
      </c>
      <c r="E17" s="13">
        <f t="shared" si="1"/>
        <v>0</v>
      </c>
      <c r="F17" s="13">
        <f t="shared" si="1"/>
        <v>0</v>
      </c>
      <c r="G17" s="13">
        <f t="shared" si="1"/>
        <v>102</v>
      </c>
      <c r="H17" s="13">
        <f t="shared" si="1"/>
        <v>76</v>
      </c>
      <c r="I17" s="13">
        <f t="shared" si="1"/>
        <v>10</v>
      </c>
      <c r="J17" s="13">
        <f t="shared" si="1"/>
        <v>16</v>
      </c>
      <c r="K17" s="18">
        <f>SUM(K6:K16)</f>
        <v>365</v>
      </c>
    </row>
    <row r="18" spans="1:11" s="5" customFormat="1" ht="15" customHeight="1" x14ac:dyDescent="0.2">
      <c r="A18" s="327" t="s">
        <v>606</v>
      </c>
      <c r="B18" s="328" t="s">
        <v>93</v>
      </c>
      <c r="C18" s="109">
        <v>68</v>
      </c>
      <c r="D18" s="109">
        <v>20</v>
      </c>
      <c r="E18" s="109"/>
      <c r="F18" s="109"/>
      <c r="G18" s="109">
        <v>46</v>
      </c>
      <c r="H18" s="109">
        <v>42</v>
      </c>
      <c r="I18" s="109">
        <v>2</v>
      </c>
      <c r="J18" s="109">
        <v>5</v>
      </c>
      <c r="K18" s="20">
        <f t="shared" si="0"/>
        <v>183</v>
      </c>
    </row>
    <row r="19" spans="1:11" s="5" customFormat="1" ht="15" customHeight="1" x14ac:dyDescent="0.2">
      <c r="A19" s="327" t="s">
        <v>607</v>
      </c>
      <c r="B19" s="328" t="s">
        <v>93</v>
      </c>
      <c r="C19" s="90">
        <v>17</v>
      </c>
      <c r="D19" s="90">
        <v>2</v>
      </c>
      <c r="E19" s="90"/>
      <c r="F19" s="90"/>
      <c r="G19" s="90">
        <v>25</v>
      </c>
      <c r="H19" s="90">
        <v>3</v>
      </c>
      <c r="I19" s="90">
        <v>9</v>
      </c>
      <c r="J19" s="90">
        <v>2</v>
      </c>
      <c r="K19" s="20">
        <f t="shared" si="0"/>
        <v>58</v>
      </c>
    </row>
    <row r="20" spans="1:11" s="5" customFormat="1" x14ac:dyDescent="0.2">
      <c r="A20" s="273" t="s">
        <v>552</v>
      </c>
      <c r="B20" s="329"/>
      <c r="C20" s="564"/>
      <c r="D20" s="565"/>
      <c r="E20" s="565"/>
      <c r="F20" s="565"/>
      <c r="G20" s="565"/>
      <c r="H20" s="565"/>
      <c r="I20" s="565"/>
      <c r="J20" s="565"/>
      <c r="K20" s="566"/>
    </row>
    <row r="21" spans="1:11" s="2" customFormat="1" x14ac:dyDescent="0.2">
      <c r="A21" s="315" t="s">
        <v>462</v>
      </c>
      <c r="B21" s="316" t="s">
        <v>461</v>
      </c>
      <c r="C21" s="101"/>
      <c r="D21" s="102"/>
      <c r="E21" s="102"/>
      <c r="F21" s="102"/>
      <c r="G21" s="102"/>
      <c r="H21" s="102"/>
      <c r="I21" s="102"/>
      <c r="J21" s="102"/>
      <c r="K21" s="103"/>
    </row>
    <row r="22" spans="1:11" ht="15" customHeight="1" x14ac:dyDescent="0.2">
      <c r="A22" s="163" t="s">
        <v>476</v>
      </c>
      <c r="B22" s="317" t="s">
        <v>463</v>
      </c>
      <c r="C22" s="10"/>
      <c r="D22" s="10"/>
      <c r="E22" s="10"/>
      <c r="F22" s="10"/>
      <c r="G22" s="10"/>
      <c r="H22" s="10"/>
      <c r="I22" s="109"/>
      <c r="J22" s="110"/>
      <c r="K22" s="18">
        <f>SUM(C22:J22)</f>
        <v>0</v>
      </c>
    </row>
    <row r="23" spans="1:11" x14ac:dyDescent="0.2">
      <c r="A23" s="163" t="s">
        <v>477</v>
      </c>
      <c r="B23" s="317" t="s">
        <v>464</v>
      </c>
      <c r="C23" s="10"/>
      <c r="D23" s="10"/>
      <c r="E23" s="10"/>
      <c r="F23" s="10"/>
      <c r="G23" s="10"/>
      <c r="H23" s="10"/>
      <c r="I23" s="109"/>
      <c r="J23" s="110"/>
      <c r="K23" s="18">
        <f t="shared" ref="K23:K35" si="2">SUM(C23:J23)</f>
        <v>0</v>
      </c>
    </row>
    <row r="24" spans="1:11" x14ac:dyDescent="0.2">
      <c r="A24" s="163" t="s">
        <v>478</v>
      </c>
      <c r="B24" s="317" t="s">
        <v>465</v>
      </c>
      <c r="C24" s="10"/>
      <c r="D24" s="10"/>
      <c r="E24" s="10"/>
      <c r="F24" s="10"/>
      <c r="G24" s="10"/>
      <c r="H24" s="10"/>
      <c r="I24" s="109"/>
      <c r="J24" s="110"/>
      <c r="K24" s="18">
        <f t="shared" si="2"/>
        <v>0</v>
      </c>
    </row>
    <row r="25" spans="1:11" x14ac:dyDescent="0.2">
      <c r="A25" s="163" t="s">
        <v>479</v>
      </c>
      <c r="B25" s="317" t="s">
        <v>466</v>
      </c>
      <c r="C25" s="10">
        <v>56</v>
      </c>
      <c r="D25" s="10">
        <v>41</v>
      </c>
      <c r="E25" s="10"/>
      <c r="F25" s="10"/>
      <c r="G25" s="10">
        <v>40</v>
      </c>
      <c r="H25" s="10">
        <v>40</v>
      </c>
      <c r="I25" s="109">
        <v>2</v>
      </c>
      <c r="J25" s="110">
        <v>2</v>
      </c>
      <c r="K25" s="18">
        <f t="shared" si="2"/>
        <v>181</v>
      </c>
    </row>
    <row r="26" spans="1:11" x14ac:dyDescent="0.2">
      <c r="A26" s="163" t="s">
        <v>480</v>
      </c>
      <c r="B26" s="317" t="s">
        <v>467</v>
      </c>
      <c r="C26" s="10">
        <v>126</v>
      </c>
      <c r="D26" s="10">
        <v>8</v>
      </c>
      <c r="E26" s="10"/>
      <c r="F26" s="10"/>
      <c r="G26" s="10">
        <v>73</v>
      </c>
      <c r="H26" s="10">
        <v>90</v>
      </c>
      <c r="I26" s="109">
        <v>8</v>
      </c>
      <c r="J26" s="110">
        <v>1</v>
      </c>
      <c r="K26" s="18">
        <f t="shared" si="2"/>
        <v>306</v>
      </c>
    </row>
    <row r="27" spans="1:11" x14ac:dyDescent="0.2">
      <c r="A27" s="163" t="s">
        <v>481</v>
      </c>
      <c r="B27" s="317" t="s">
        <v>468</v>
      </c>
      <c r="C27" s="10"/>
      <c r="D27" s="10"/>
      <c r="E27" s="10"/>
      <c r="F27" s="10"/>
      <c r="G27" s="10"/>
      <c r="H27" s="10"/>
      <c r="I27" s="109"/>
      <c r="J27" s="110"/>
      <c r="K27" s="18">
        <f t="shared" si="2"/>
        <v>0</v>
      </c>
    </row>
    <row r="28" spans="1:11" x14ac:dyDescent="0.2">
      <c r="A28" s="163" t="s">
        <v>475</v>
      </c>
      <c r="B28" s="317" t="s">
        <v>469</v>
      </c>
      <c r="C28" s="10">
        <v>15</v>
      </c>
      <c r="D28" s="10">
        <v>10</v>
      </c>
      <c r="E28" s="10"/>
      <c r="F28" s="10"/>
      <c r="G28" s="10">
        <v>26</v>
      </c>
      <c r="H28" s="10">
        <v>10</v>
      </c>
      <c r="I28" s="109"/>
      <c r="J28" s="110"/>
      <c r="K28" s="18">
        <f t="shared" si="2"/>
        <v>61</v>
      </c>
    </row>
    <row r="29" spans="1:11" x14ac:dyDescent="0.2">
      <c r="A29" s="163" t="s">
        <v>482</v>
      </c>
      <c r="B29" s="317" t="s">
        <v>470</v>
      </c>
      <c r="C29" s="10"/>
      <c r="D29" s="10"/>
      <c r="E29" s="10"/>
      <c r="F29" s="10"/>
      <c r="G29" s="10"/>
      <c r="H29" s="10"/>
      <c r="I29" s="109"/>
      <c r="J29" s="110"/>
      <c r="K29" s="18">
        <f t="shared" si="2"/>
        <v>0</v>
      </c>
    </row>
    <row r="30" spans="1:11" x14ac:dyDescent="0.2">
      <c r="A30" s="163" t="s">
        <v>483</v>
      </c>
      <c r="B30" s="317" t="s">
        <v>471</v>
      </c>
      <c r="C30" s="10"/>
      <c r="D30" s="10"/>
      <c r="E30" s="10"/>
      <c r="F30" s="10"/>
      <c r="G30" s="10"/>
      <c r="H30" s="10"/>
      <c r="I30" s="109"/>
      <c r="J30" s="110"/>
      <c r="K30" s="18">
        <f t="shared" si="2"/>
        <v>0</v>
      </c>
    </row>
    <row r="31" spans="1:11" x14ac:dyDescent="0.2">
      <c r="A31" s="163" t="s">
        <v>484</v>
      </c>
      <c r="B31" s="317" t="s">
        <v>472</v>
      </c>
      <c r="C31" s="10"/>
      <c r="D31" s="10"/>
      <c r="E31" s="10"/>
      <c r="F31" s="10"/>
      <c r="G31" s="10"/>
      <c r="H31" s="10"/>
      <c r="I31" s="109"/>
      <c r="J31" s="110"/>
      <c r="K31" s="23">
        <f t="shared" si="2"/>
        <v>0</v>
      </c>
    </row>
    <row r="32" spans="1:11" x14ac:dyDescent="0.2">
      <c r="A32" s="163" t="s">
        <v>474</v>
      </c>
      <c r="B32" s="317" t="s">
        <v>473</v>
      </c>
      <c r="C32" s="10"/>
      <c r="D32" s="10"/>
      <c r="E32" s="10"/>
      <c r="F32" s="10"/>
      <c r="G32" s="10"/>
      <c r="H32" s="10"/>
      <c r="I32" s="109"/>
      <c r="J32" s="110"/>
      <c r="K32" s="23">
        <f t="shared" si="2"/>
        <v>0</v>
      </c>
    </row>
    <row r="33" spans="1:11" x14ac:dyDescent="0.2">
      <c r="A33" s="318" t="s">
        <v>92</v>
      </c>
      <c r="B33" s="319" t="s">
        <v>93</v>
      </c>
      <c r="C33" s="13">
        <f>SUM(C22:C32)</f>
        <v>197</v>
      </c>
      <c r="D33" s="13">
        <f t="shared" ref="D33:J33" si="3">SUM(D22:D32)</f>
        <v>59</v>
      </c>
      <c r="E33" s="13">
        <f t="shared" si="3"/>
        <v>0</v>
      </c>
      <c r="F33" s="13">
        <f t="shared" si="3"/>
        <v>0</v>
      </c>
      <c r="G33" s="13">
        <f t="shared" si="3"/>
        <v>139</v>
      </c>
      <c r="H33" s="13">
        <f t="shared" si="3"/>
        <v>140</v>
      </c>
      <c r="I33" s="13">
        <f t="shared" si="3"/>
        <v>10</v>
      </c>
      <c r="J33" s="13">
        <f t="shared" si="3"/>
        <v>3</v>
      </c>
      <c r="K33" s="23">
        <f>SUM(K22:K32)</f>
        <v>548</v>
      </c>
    </row>
    <row r="34" spans="1:11" ht="15" customHeight="1" x14ac:dyDescent="0.2">
      <c r="A34" s="327" t="s">
        <v>608</v>
      </c>
      <c r="B34" s="328" t="s">
        <v>93</v>
      </c>
      <c r="C34" s="109">
        <v>128</v>
      </c>
      <c r="D34" s="109">
        <v>44</v>
      </c>
      <c r="E34" s="109"/>
      <c r="F34" s="109"/>
      <c r="G34" s="109">
        <v>87</v>
      </c>
      <c r="H34" s="109">
        <v>111</v>
      </c>
      <c r="I34" s="109">
        <v>5</v>
      </c>
      <c r="J34" s="109">
        <v>3</v>
      </c>
      <c r="K34" s="18">
        <f t="shared" si="2"/>
        <v>378</v>
      </c>
    </row>
    <row r="35" spans="1:11" ht="15" customHeight="1" x14ac:dyDescent="0.2">
      <c r="A35" s="327" t="s">
        <v>609</v>
      </c>
      <c r="B35" s="328" t="s">
        <v>93</v>
      </c>
      <c r="C35" s="90">
        <v>83</v>
      </c>
      <c r="D35" s="90">
        <v>3</v>
      </c>
      <c r="E35" s="90"/>
      <c r="F35" s="90"/>
      <c r="G35" s="90">
        <v>46</v>
      </c>
      <c r="H35" s="90">
        <v>12</v>
      </c>
      <c r="I35" s="90">
        <v>10</v>
      </c>
      <c r="J35" s="90">
        <v>0</v>
      </c>
      <c r="K35" s="18">
        <f t="shared" si="2"/>
        <v>154</v>
      </c>
    </row>
    <row r="36" spans="1:11" ht="15" customHeight="1" x14ac:dyDescent="0.2">
      <c r="A36" s="273" t="s">
        <v>553</v>
      </c>
      <c r="B36" s="329"/>
      <c r="C36" s="564"/>
      <c r="D36" s="565"/>
      <c r="E36" s="565"/>
      <c r="F36" s="565"/>
      <c r="G36" s="565"/>
      <c r="H36" s="565"/>
      <c r="I36" s="565"/>
      <c r="J36" s="565"/>
      <c r="K36" s="566"/>
    </row>
    <row r="37" spans="1:11" ht="15" customHeight="1" x14ac:dyDescent="0.2">
      <c r="A37" s="315" t="s">
        <v>462</v>
      </c>
      <c r="B37" s="316" t="s">
        <v>461</v>
      </c>
      <c r="C37" s="101"/>
      <c r="D37" s="102"/>
      <c r="E37" s="102"/>
      <c r="F37" s="102"/>
      <c r="G37" s="102"/>
      <c r="H37" s="102"/>
      <c r="I37" s="102"/>
      <c r="J37" s="102"/>
      <c r="K37" s="103"/>
    </row>
    <row r="38" spans="1:11" ht="15" customHeight="1" x14ac:dyDescent="0.2">
      <c r="A38" s="163" t="s">
        <v>476</v>
      </c>
      <c r="B38" s="317" t="s">
        <v>463</v>
      </c>
      <c r="C38" s="10"/>
      <c r="D38" s="10"/>
      <c r="E38" s="10"/>
      <c r="F38" s="10"/>
      <c r="G38" s="10"/>
      <c r="H38" s="10"/>
      <c r="I38" s="109"/>
      <c r="J38" s="110"/>
      <c r="K38" s="18">
        <f>SUM(C38:J38)</f>
        <v>0</v>
      </c>
    </row>
    <row r="39" spans="1:11" ht="15" customHeight="1" x14ac:dyDescent="0.2">
      <c r="A39" s="163" t="s">
        <v>477</v>
      </c>
      <c r="B39" s="317" t="s">
        <v>464</v>
      </c>
      <c r="C39" s="10"/>
      <c r="D39" s="10"/>
      <c r="E39" s="10"/>
      <c r="F39" s="10"/>
      <c r="G39" s="10"/>
      <c r="H39" s="10"/>
      <c r="I39" s="109"/>
      <c r="J39" s="110"/>
      <c r="K39" s="18">
        <f t="shared" ref="K39:K48" si="4">SUM(C39:J39)</f>
        <v>0</v>
      </c>
    </row>
    <row r="40" spans="1:11" ht="15" customHeight="1" x14ac:dyDescent="0.2">
      <c r="A40" s="163" t="s">
        <v>478</v>
      </c>
      <c r="B40" s="317" t="s">
        <v>465</v>
      </c>
      <c r="C40" s="10">
        <v>139</v>
      </c>
      <c r="D40" s="10">
        <v>0</v>
      </c>
      <c r="E40" s="10"/>
      <c r="F40" s="10"/>
      <c r="G40" s="10">
        <v>64</v>
      </c>
      <c r="H40" s="10">
        <v>0</v>
      </c>
      <c r="I40" s="109">
        <v>0</v>
      </c>
      <c r="J40" s="110">
        <v>5</v>
      </c>
      <c r="K40" s="18">
        <f t="shared" si="4"/>
        <v>208</v>
      </c>
    </row>
    <row r="41" spans="1:11" ht="15" customHeight="1" x14ac:dyDescent="0.2">
      <c r="A41" s="163" t="s">
        <v>479</v>
      </c>
      <c r="B41" s="317" t="s">
        <v>466</v>
      </c>
      <c r="C41" s="10">
        <v>69</v>
      </c>
      <c r="D41" s="10">
        <v>27</v>
      </c>
      <c r="E41" s="10"/>
      <c r="F41" s="10"/>
      <c r="G41" s="10">
        <v>58</v>
      </c>
      <c r="H41" s="10">
        <v>45</v>
      </c>
      <c r="I41" s="109"/>
      <c r="J41" s="110"/>
      <c r="K41" s="18">
        <f t="shared" si="4"/>
        <v>199</v>
      </c>
    </row>
    <row r="42" spans="1:11" ht="15" customHeight="1" x14ac:dyDescent="0.2">
      <c r="A42" s="163" t="s">
        <v>480</v>
      </c>
      <c r="B42" s="317" t="s">
        <v>467</v>
      </c>
      <c r="C42" s="10"/>
      <c r="D42" s="10"/>
      <c r="E42" s="10"/>
      <c r="F42" s="10"/>
      <c r="G42" s="10"/>
      <c r="H42" s="10"/>
      <c r="I42" s="109"/>
      <c r="J42" s="110"/>
      <c r="K42" s="18">
        <f t="shared" si="4"/>
        <v>0</v>
      </c>
    </row>
    <row r="43" spans="1:11" ht="15" customHeight="1" x14ac:dyDescent="0.2">
      <c r="A43" s="163" t="s">
        <v>481</v>
      </c>
      <c r="B43" s="317" t="s">
        <v>468</v>
      </c>
      <c r="C43" s="10"/>
      <c r="D43" s="10"/>
      <c r="E43" s="10"/>
      <c r="F43" s="10"/>
      <c r="G43" s="10"/>
      <c r="H43" s="10"/>
      <c r="I43" s="109"/>
      <c r="J43" s="110"/>
      <c r="K43" s="18">
        <f t="shared" si="4"/>
        <v>0</v>
      </c>
    </row>
    <row r="44" spans="1:11" ht="15" customHeight="1" x14ac:dyDescent="0.2">
      <c r="A44" s="163" t="s">
        <v>475</v>
      </c>
      <c r="B44" s="317" t="s">
        <v>469</v>
      </c>
      <c r="C44" s="10"/>
      <c r="D44" s="10"/>
      <c r="E44" s="10"/>
      <c r="F44" s="10"/>
      <c r="G44" s="10"/>
      <c r="H44" s="10"/>
      <c r="I44" s="109"/>
      <c r="J44" s="110"/>
      <c r="K44" s="18">
        <f t="shared" si="4"/>
        <v>0</v>
      </c>
    </row>
    <row r="45" spans="1:11" ht="15" customHeight="1" x14ac:dyDescent="0.2">
      <c r="A45" s="163" t="s">
        <v>482</v>
      </c>
      <c r="B45" s="317" t="s">
        <v>470</v>
      </c>
      <c r="C45" s="10"/>
      <c r="D45" s="10"/>
      <c r="E45" s="10"/>
      <c r="F45" s="10"/>
      <c r="G45" s="10"/>
      <c r="H45" s="10"/>
      <c r="I45" s="109"/>
      <c r="J45" s="110"/>
      <c r="K45" s="18">
        <f t="shared" si="4"/>
        <v>0</v>
      </c>
    </row>
    <row r="46" spans="1:11" ht="15" customHeight="1" x14ac:dyDescent="0.2">
      <c r="A46" s="163" t="s">
        <v>483</v>
      </c>
      <c r="B46" s="317" t="s">
        <v>471</v>
      </c>
      <c r="C46" s="10"/>
      <c r="D46" s="10"/>
      <c r="E46" s="10"/>
      <c r="F46" s="10"/>
      <c r="G46" s="10"/>
      <c r="H46" s="10"/>
      <c r="I46" s="109"/>
      <c r="J46" s="110"/>
      <c r="K46" s="18">
        <f t="shared" si="4"/>
        <v>0</v>
      </c>
    </row>
    <row r="47" spans="1:11" ht="15" customHeight="1" x14ac:dyDescent="0.2">
      <c r="A47" s="163" t="s">
        <v>484</v>
      </c>
      <c r="B47" s="317" t="s">
        <v>472</v>
      </c>
      <c r="C47" s="10"/>
      <c r="D47" s="10"/>
      <c r="E47" s="10"/>
      <c r="F47" s="10"/>
      <c r="G47" s="10"/>
      <c r="H47" s="10"/>
      <c r="I47" s="109"/>
      <c r="J47" s="110"/>
      <c r="K47" s="23">
        <f t="shared" si="4"/>
        <v>0</v>
      </c>
    </row>
    <row r="48" spans="1:11" ht="15" customHeight="1" x14ac:dyDescent="0.2">
      <c r="A48" s="163" t="s">
        <v>474</v>
      </c>
      <c r="B48" s="317" t="s">
        <v>473</v>
      </c>
      <c r="C48" s="10"/>
      <c r="D48" s="10"/>
      <c r="E48" s="10"/>
      <c r="F48" s="10"/>
      <c r="G48" s="10"/>
      <c r="H48" s="10"/>
      <c r="I48" s="109"/>
      <c r="J48" s="110"/>
      <c r="K48" s="23">
        <f t="shared" si="4"/>
        <v>0</v>
      </c>
    </row>
    <row r="49" spans="1:11" ht="15" customHeight="1" x14ac:dyDescent="0.2">
      <c r="A49" s="318" t="s">
        <v>92</v>
      </c>
      <c r="B49" s="319" t="s">
        <v>93</v>
      </c>
      <c r="C49" s="13">
        <f>SUM(C38:C48)</f>
        <v>208</v>
      </c>
      <c r="D49" s="13">
        <f t="shared" ref="D49:J49" si="5">SUM(D38:D48)</f>
        <v>27</v>
      </c>
      <c r="E49" s="13">
        <f t="shared" si="5"/>
        <v>0</v>
      </c>
      <c r="F49" s="13">
        <f t="shared" si="5"/>
        <v>0</v>
      </c>
      <c r="G49" s="13">
        <f t="shared" si="5"/>
        <v>122</v>
      </c>
      <c r="H49" s="13">
        <f t="shared" si="5"/>
        <v>45</v>
      </c>
      <c r="I49" s="13">
        <f>SUM(I38:I48)</f>
        <v>0</v>
      </c>
      <c r="J49" s="13">
        <f t="shared" si="5"/>
        <v>5</v>
      </c>
      <c r="K49" s="23">
        <f>SUM(K38:K48)</f>
        <v>407</v>
      </c>
    </row>
    <row r="50" spans="1:11" ht="15" customHeight="1" x14ac:dyDescent="0.2">
      <c r="A50" s="327" t="s">
        <v>610</v>
      </c>
      <c r="B50" s="328" t="s">
        <v>93</v>
      </c>
      <c r="C50" s="109">
        <v>149</v>
      </c>
      <c r="D50" s="109">
        <v>18</v>
      </c>
      <c r="E50" s="109"/>
      <c r="F50" s="109"/>
      <c r="G50" s="109">
        <v>94</v>
      </c>
      <c r="H50" s="109">
        <v>31</v>
      </c>
      <c r="I50" s="109">
        <v>0</v>
      </c>
      <c r="J50" s="109">
        <v>3</v>
      </c>
      <c r="K50" s="18">
        <f t="shared" ref="K50:K51" si="6">SUM(C50:J50)</f>
        <v>295</v>
      </c>
    </row>
    <row r="51" spans="1:11" ht="15" customHeight="1" x14ac:dyDescent="0.2">
      <c r="A51" s="327" t="s">
        <v>611</v>
      </c>
      <c r="B51" s="328" t="s">
        <v>93</v>
      </c>
      <c r="C51" s="90">
        <v>95</v>
      </c>
      <c r="D51" s="90">
        <v>0</v>
      </c>
      <c r="E51" s="90"/>
      <c r="F51" s="90"/>
      <c r="G51" s="90">
        <v>41</v>
      </c>
      <c r="H51" s="90">
        <v>2</v>
      </c>
      <c r="I51" s="90">
        <v>0</v>
      </c>
      <c r="J51" s="90">
        <v>0</v>
      </c>
      <c r="K51" s="18">
        <f t="shared" si="6"/>
        <v>138</v>
      </c>
    </row>
    <row r="52" spans="1:11" ht="15" customHeight="1" x14ac:dyDescent="0.2">
      <c r="A52" s="273" t="s">
        <v>554</v>
      </c>
      <c r="B52" s="329"/>
      <c r="C52" s="564"/>
      <c r="D52" s="565"/>
      <c r="E52" s="565"/>
      <c r="F52" s="565"/>
      <c r="G52" s="565"/>
      <c r="H52" s="565"/>
      <c r="I52" s="565"/>
      <c r="J52" s="565"/>
      <c r="K52" s="566"/>
    </row>
    <row r="53" spans="1:11" ht="15" customHeight="1" x14ac:dyDescent="0.2">
      <c r="A53" s="315" t="s">
        <v>462</v>
      </c>
      <c r="B53" s="316" t="s">
        <v>461</v>
      </c>
      <c r="C53" s="101"/>
      <c r="D53" s="102"/>
      <c r="E53" s="102"/>
      <c r="F53" s="102"/>
      <c r="G53" s="102"/>
      <c r="H53" s="102"/>
      <c r="I53" s="102"/>
      <c r="J53" s="102"/>
      <c r="K53" s="103"/>
    </row>
    <row r="54" spans="1:11" ht="15" customHeight="1" x14ac:dyDescent="0.2">
      <c r="A54" s="163" t="s">
        <v>476</v>
      </c>
      <c r="B54" s="317" t="s">
        <v>463</v>
      </c>
      <c r="C54" s="10"/>
      <c r="D54" s="10"/>
      <c r="E54" s="10"/>
      <c r="F54" s="10"/>
      <c r="G54" s="10"/>
      <c r="H54" s="10"/>
      <c r="I54" s="109"/>
      <c r="J54" s="110"/>
      <c r="K54" s="18">
        <f>SUM(C54:J54)</f>
        <v>0</v>
      </c>
    </row>
    <row r="55" spans="1:11" ht="15" customHeight="1" x14ac:dyDescent="0.2">
      <c r="A55" s="163" t="s">
        <v>477</v>
      </c>
      <c r="B55" s="317" t="s">
        <v>464</v>
      </c>
      <c r="C55" s="10"/>
      <c r="D55" s="10"/>
      <c r="E55" s="10"/>
      <c r="F55" s="10"/>
      <c r="G55" s="10"/>
      <c r="H55" s="10"/>
      <c r="I55" s="109"/>
      <c r="J55" s="110"/>
      <c r="K55" s="18">
        <f t="shared" ref="K55:K64" si="7">SUM(C55:J55)</f>
        <v>0</v>
      </c>
    </row>
    <row r="56" spans="1:11" ht="15" customHeight="1" x14ac:dyDescent="0.2">
      <c r="A56" s="163" t="s">
        <v>478</v>
      </c>
      <c r="B56" s="317" t="s">
        <v>465</v>
      </c>
      <c r="C56" s="10"/>
      <c r="D56" s="10"/>
      <c r="E56" s="10"/>
      <c r="F56" s="10"/>
      <c r="G56" s="10"/>
      <c r="H56" s="10"/>
      <c r="I56" s="109"/>
      <c r="J56" s="110"/>
      <c r="K56" s="18">
        <f t="shared" si="7"/>
        <v>0</v>
      </c>
    </row>
    <row r="57" spans="1:11" ht="15" customHeight="1" x14ac:dyDescent="0.2">
      <c r="A57" s="163" t="s">
        <v>479</v>
      </c>
      <c r="B57" s="317" t="s">
        <v>466</v>
      </c>
      <c r="C57" s="10"/>
      <c r="D57" s="10"/>
      <c r="E57" s="10"/>
      <c r="F57" s="10"/>
      <c r="G57" s="10"/>
      <c r="H57" s="10"/>
      <c r="I57" s="109"/>
      <c r="J57" s="110"/>
      <c r="K57" s="18">
        <f t="shared" si="7"/>
        <v>0</v>
      </c>
    </row>
    <row r="58" spans="1:11" ht="15" customHeight="1" x14ac:dyDescent="0.2">
      <c r="A58" s="163" t="s">
        <v>480</v>
      </c>
      <c r="B58" s="317" t="s">
        <v>467</v>
      </c>
      <c r="C58" s="10"/>
      <c r="D58" s="10"/>
      <c r="E58" s="10"/>
      <c r="F58" s="10"/>
      <c r="G58" s="10"/>
      <c r="H58" s="10"/>
      <c r="I58" s="109"/>
      <c r="J58" s="110"/>
      <c r="K58" s="18">
        <f t="shared" si="7"/>
        <v>0</v>
      </c>
    </row>
    <row r="59" spans="1:11" ht="15" customHeight="1" x14ac:dyDescent="0.2">
      <c r="A59" s="163" t="s">
        <v>481</v>
      </c>
      <c r="B59" s="317" t="s">
        <v>468</v>
      </c>
      <c r="C59" s="10"/>
      <c r="D59" s="10"/>
      <c r="E59" s="10"/>
      <c r="F59" s="10"/>
      <c r="G59" s="10"/>
      <c r="H59" s="10"/>
      <c r="I59" s="109"/>
      <c r="J59" s="110"/>
      <c r="K59" s="18">
        <f t="shared" si="7"/>
        <v>0</v>
      </c>
    </row>
    <row r="60" spans="1:11" ht="15" customHeight="1" x14ac:dyDescent="0.2">
      <c r="A60" s="163" t="s">
        <v>475</v>
      </c>
      <c r="B60" s="317" t="s">
        <v>469</v>
      </c>
      <c r="C60" s="10">
        <v>106</v>
      </c>
      <c r="D60" s="10">
        <v>27</v>
      </c>
      <c r="E60" s="10"/>
      <c r="F60" s="10"/>
      <c r="G60" s="10">
        <v>79</v>
      </c>
      <c r="H60" s="10">
        <v>102</v>
      </c>
      <c r="I60" s="109"/>
      <c r="J60" s="110"/>
      <c r="K60" s="18">
        <f t="shared" si="7"/>
        <v>314</v>
      </c>
    </row>
    <row r="61" spans="1:11" ht="15" customHeight="1" x14ac:dyDescent="0.2">
      <c r="A61" s="163" t="s">
        <v>482</v>
      </c>
      <c r="B61" s="317" t="s">
        <v>470</v>
      </c>
      <c r="C61" s="10"/>
      <c r="D61" s="10"/>
      <c r="E61" s="10"/>
      <c r="F61" s="10"/>
      <c r="G61" s="10"/>
      <c r="H61" s="10"/>
      <c r="I61" s="109">
        <v>0</v>
      </c>
      <c r="J61" s="110">
        <v>8</v>
      </c>
      <c r="K61" s="18">
        <f t="shared" si="7"/>
        <v>8</v>
      </c>
    </row>
    <row r="62" spans="1:11" ht="15" customHeight="1" x14ac:dyDescent="0.2">
      <c r="A62" s="163" t="s">
        <v>483</v>
      </c>
      <c r="B62" s="317" t="s">
        <v>471</v>
      </c>
      <c r="C62" s="10"/>
      <c r="D62" s="10"/>
      <c r="E62" s="10"/>
      <c r="F62" s="10"/>
      <c r="G62" s="10"/>
      <c r="H62" s="10"/>
      <c r="I62" s="109"/>
      <c r="J62" s="110"/>
      <c r="K62" s="18">
        <f t="shared" si="7"/>
        <v>0</v>
      </c>
    </row>
    <row r="63" spans="1:11" ht="15" customHeight="1" x14ac:dyDescent="0.2">
      <c r="A63" s="163" t="s">
        <v>484</v>
      </c>
      <c r="B63" s="317" t="s">
        <v>472</v>
      </c>
      <c r="C63" s="10"/>
      <c r="D63" s="10"/>
      <c r="E63" s="10"/>
      <c r="F63" s="10"/>
      <c r="G63" s="10"/>
      <c r="H63" s="10"/>
      <c r="I63" s="109"/>
      <c r="J63" s="110"/>
      <c r="K63" s="23">
        <f t="shared" si="7"/>
        <v>0</v>
      </c>
    </row>
    <row r="64" spans="1:11" ht="15" customHeight="1" x14ac:dyDescent="0.2">
      <c r="A64" s="163" t="s">
        <v>474</v>
      </c>
      <c r="B64" s="317" t="s">
        <v>473</v>
      </c>
      <c r="C64" s="10"/>
      <c r="D64" s="10"/>
      <c r="E64" s="10"/>
      <c r="F64" s="10"/>
      <c r="G64" s="10"/>
      <c r="H64" s="10"/>
      <c r="I64" s="109"/>
      <c r="J64" s="110"/>
      <c r="K64" s="23">
        <f t="shared" si="7"/>
        <v>0</v>
      </c>
    </row>
    <row r="65" spans="1:11" ht="15" customHeight="1" x14ac:dyDescent="0.2">
      <c r="A65" s="318" t="s">
        <v>92</v>
      </c>
      <c r="B65" s="319" t="s">
        <v>93</v>
      </c>
      <c r="C65" s="13">
        <f>SUM(C54:C64)</f>
        <v>106</v>
      </c>
      <c r="D65" s="13">
        <f t="shared" ref="D65:J65" si="8">SUM(D54:D64)</f>
        <v>27</v>
      </c>
      <c r="E65" s="13">
        <f t="shared" si="8"/>
        <v>0</v>
      </c>
      <c r="F65" s="13">
        <f t="shared" si="8"/>
        <v>0</v>
      </c>
      <c r="G65" s="13">
        <f t="shared" si="8"/>
        <v>79</v>
      </c>
      <c r="H65" s="13">
        <f t="shared" si="8"/>
        <v>102</v>
      </c>
      <c r="I65" s="13">
        <f t="shared" si="8"/>
        <v>0</v>
      </c>
      <c r="J65" s="13">
        <f t="shared" si="8"/>
        <v>8</v>
      </c>
      <c r="K65" s="23">
        <f>SUM(K54:K64)</f>
        <v>322</v>
      </c>
    </row>
    <row r="66" spans="1:11" ht="15" customHeight="1" x14ac:dyDescent="0.2">
      <c r="A66" s="327" t="s">
        <v>612</v>
      </c>
      <c r="B66" s="328" t="s">
        <v>93</v>
      </c>
      <c r="C66" s="90">
        <v>20</v>
      </c>
      <c r="D66" s="90">
        <v>1</v>
      </c>
      <c r="E66" s="90"/>
      <c r="F66" s="90"/>
      <c r="G66" s="90">
        <v>13</v>
      </c>
      <c r="H66" s="90">
        <v>27</v>
      </c>
      <c r="I66" s="90">
        <v>0</v>
      </c>
      <c r="J66" s="90">
        <v>1</v>
      </c>
      <c r="K66" s="18">
        <f t="shared" ref="K66:K67" si="9">SUM(C66:J66)</f>
        <v>62</v>
      </c>
    </row>
    <row r="67" spans="1:11" ht="15" customHeight="1" x14ac:dyDescent="0.2">
      <c r="A67" s="327" t="s">
        <v>613</v>
      </c>
      <c r="B67" s="328" t="s">
        <v>93</v>
      </c>
      <c r="C67" s="90">
        <v>41</v>
      </c>
      <c r="D67" s="90">
        <v>2</v>
      </c>
      <c r="E67" s="90"/>
      <c r="F67" s="90"/>
      <c r="G67" s="90">
        <v>45</v>
      </c>
      <c r="H67" s="90">
        <v>13</v>
      </c>
      <c r="I67" s="90">
        <v>0</v>
      </c>
      <c r="J67" s="90">
        <v>2</v>
      </c>
      <c r="K67" s="18">
        <f t="shared" si="9"/>
        <v>103</v>
      </c>
    </row>
    <row r="68" spans="1:11" ht="15" customHeight="1" x14ac:dyDescent="0.2">
      <c r="A68" s="273" t="s">
        <v>555</v>
      </c>
      <c r="B68" s="329"/>
      <c r="C68" s="564"/>
      <c r="D68" s="565"/>
      <c r="E68" s="565"/>
      <c r="F68" s="565"/>
      <c r="G68" s="565"/>
      <c r="H68" s="565"/>
      <c r="I68" s="565"/>
      <c r="J68" s="565"/>
      <c r="K68" s="566"/>
    </row>
    <row r="69" spans="1:11" ht="15" customHeight="1" x14ac:dyDescent="0.2">
      <c r="A69" s="315" t="s">
        <v>462</v>
      </c>
      <c r="B69" s="316" t="s">
        <v>461</v>
      </c>
      <c r="C69" s="101"/>
      <c r="D69" s="102"/>
      <c r="E69" s="102"/>
      <c r="F69" s="102"/>
      <c r="G69" s="102"/>
      <c r="H69" s="102"/>
      <c r="I69" s="102"/>
      <c r="J69" s="102"/>
      <c r="K69" s="103"/>
    </row>
    <row r="70" spans="1:11" ht="15" customHeight="1" x14ac:dyDescent="0.2">
      <c r="A70" s="163" t="s">
        <v>476</v>
      </c>
      <c r="B70" s="317" t="s">
        <v>463</v>
      </c>
      <c r="C70" s="10"/>
      <c r="D70" s="10"/>
      <c r="E70" s="10"/>
      <c r="F70" s="10"/>
      <c r="G70" s="10"/>
      <c r="H70" s="10"/>
      <c r="I70" s="109"/>
      <c r="J70" s="110"/>
      <c r="K70" s="18">
        <f>SUM(C70:J70)</f>
        <v>0</v>
      </c>
    </row>
    <row r="71" spans="1:11" ht="15" customHeight="1" x14ac:dyDescent="0.2">
      <c r="A71" s="163" t="s">
        <v>477</v>
      </c>
      <c r="B71" s="317" t="s">
        <v>464</v>
      </c>
      <c r="C71" s="10">
        <v>104</v>
      </c>
      <c r="D71" s="10">
        <v>110</v>
      </c>
      <c r="E71" s="10"/>
      <c r="F71" s="10"/>
      <c r="G71" s="10">
        <v>25</v>
      </c>
      <c r="H71" s="10">
        <v>0</v>
      </c>
      <c r="I71" s="109">
        <v>0</v>
      </c>
      <c r="J71" s="110">
        <v>1</v>
      </c>
      <c r="K71" s="18">
        <f t="shared" ref="K71:K80" si="10">SUM(C71:J71)</f>
        <v>240</v>
      </c>
    </row>
    <row r="72" spans="1:11" ht="15" customHeight="1" x14ac:dyDescent="0.2">
      <c r="A72" s="163" t="s">
        <v>478</v>
      </c>
      <c r="B72" s="317" t="s">
        <v>465</v>
      </c>
      <c r="C72" s="10">
        <v>78</v>
      </c>
      <c r="D72" s="10">
        <v>0</v>
      </c>
      <c r="E72" s="10"/>
      <c r="F72" s="10"/>
      <c r="G72" s="10"/>
      <c r="H72" s="10"/>
      <c r="I72" s="109"/>
      <c r="J72" s="110"/>
      <c r="K72" s="18">
        <f t="shared" si="10"/>
        <v>78</v>
      </c>
    </row>
    <row r="73" spans="1:11" ht="15" customHeight="1" x14ac:dyDescent="0.2">
      <c r="A73" s="163" t="s">
        <v>479</v>
      </c>
      <c r="B73" s="317" t="s">
        <v>466</v>
      </c>
      <c r="C73" s="10"/>
      <c r="D73" s="10"/>
      <c r="E73" s="10"/>
      <c r="F73" s="10"/>
      <c r="G73" s="10"/>
      <c r="H73" s="10"/>
      <c r="I73" s="109"/>
      <c r="J73" s="110"/>
      <c r="K73" s="18">
        <f t="shared" si="10"/>
        <v>0</v>
      </c>
    </row>
    <row r="74" spans="1:11" ht="15" customHeight="1" x14ac:dyDescent="0.2">
      <c r="A74" s="163" t="s">
        <v>480</v>
      </c>
      <c r="B74" s="317" t="s">
        <v>467</v>
      </c>
      <c r="C74" s="10"/>
      <c r="D74" s="10"/>
      <c r="E74" s="10"/>
      <c r="F74" s="10"/>
      <c r="G74" s="10">
        <v>10</v>
      </c>
      <c r="H74" s="10">
        <v>66</v>
      </c>
      <c r="I74" s="109"/>
      <c r="J74" s="110"/>
      <c r="K74" s="18">
        <f t="shared" si="10"/>
        <v>76</v>
      </c>
    </row>
    <row r="75" spans="1:11" ht="15" customHeight="1" x14ac:dyDescent="0.2">
      <c r="A75" s="163" t="s">
        <v>481</v>
      </c>
      <c r="B75" s="317" t="s">
        <v>468</v>
      </c>
      <c r="C75" s="10"/>
      <c r="D75" s="10"/>
      <c r="E75" s="10"/>
      <c r="F75" s="10"/>
      <c r="G75" s="10"/>
      <c r="H75" s="10"/>
      <c r="I75" s="109"/>
      <c r="J75" s="110"/>
      <c r="K75" s="18">
        <f t="shared" si="10"/>
        <v>0</v>
      </c>
    </row>
    <row r="76" spans="1:11" ht="15" customHeight="1" x14ac:dyDescent="0.2">
      <c r="A76" s="163" t="s">
        <v>475</v>
      </c>
      <c r="B76" s="317" t="s">
        <v>469</v>
      </c>
      <c r="C76" s="10"/>
      <c r="D76" s="10"/>
      <c r="E76" s="10"/>
      <c r="F76" s="10"/>
      <c r="G76" s="10"/>
      <c r="H76" s="10"/>
      <c r="I76" s="109"/>
      <c r="J76" s="110"/>
      <c r="K76" s="18">
        <f t="shared" si="10"/>
        <v>0</v>
      </c>
    </row>
    <row r="77" spans="1:11" ht="15" customHeight="1" x14ac:dyDescent="0.2">
      <c r="A77" s="163" t="s">
        <v>482</v>
      </c>
      <c r="B77" s="317" t="s">
        <v>470</v>
      </c>
      <c r="C77" s="10"/>
      <c r="D77" s="10"/>
      <c r="E77" s="10"/>
      <c r="F77" s="10"/>
      <c r="G77" s="10"/>
      <c r="H77" s="10"/>
      <c r="I77" s="109"/>
      <c r="J77" s="110"/>
      <c r="K77" s="18">
        <f t="shared" si="10"/>
        <v>0</v>
      </c>
    </row>
    <row r="78" spans="1:11" ht="15" customHeight="1" x14ac:dyDescent="0.2">
      <c r="A78" s="163" t="s">
        <v>483</v>
      </c>
      <c r="B78" s="317" t="s">
        <v>471</v>
      </c>
      <c r="C78" s="10"/>
      <c r="D78" s="10"/>
      <c r="E78" s="10"/>
      <c r="F78" s="10"/>
      <c r="G78" s="10"/>
      <c r="H78" s="10"/>
      <c r="I78" s="109"/>
      <c r="J78" s="110"/>
      <c r="K78" s="18">
        <f t="shared" si="10"/>
        <v>0</v>
      </c>
    </row>
    <row r="79" spans="1:11" ht="15" customHeight="1" x14ac:dyDescent="0.2">
      <c r="A79" s="163" t="s">
        <v>484</v>
      </c>
      <c r="B79" s="317" t="s">
        <v>472</v>
      </c>
      <c r="C79" s="10">
        <v>75</v>
      </c>
      <c r="D79" s="10">
        <v>36</v>
      </c>
      <c r="E79" s="10"/>
      <c r="F79" s="10"/>
      <c r="G79" s="10"/>
      <c r="H79" s="10"/>
      <c r="I79" s="109"/>
      <c r="J79" s="110"/>
      <c r="K79" s="23">
        <f t="shared" si="10"/>
        <v>111</v>
      </c>
    </row>
    <row r="80" spans="1:11" ht="15" customHeight="1" x14ac:dyDescent="0.2">
      <c r="A80" s="163" t="s">
        <v>474</v>
      </c>
      <c r="B80" s="317" t="s">
        <v>473</v>
      </c>
      <c r="C80" s="10"/>
      <c r="D80" s="10"/>
      <c r="E80" s="10"/>
      <c r="F80" s="10"/>
      <c r="G80" s="10"/>
      <c r="H80" s="10"/>
      <c r="I80" s="109"/>
      <c r="J80" s="110"/>
      <c r="K80" s="23">
        <f t="shared" si="10"/>
        <v>0</v>
      </c>
    </row>
    <row r="81" spans="1:11" ht="15" customHeight="1" x14ac:dyDescent="0.2">
      <c r="A81" s="318" t="s">
        <v>92</v>
      </c>
      <c r="B81" s="319" t="s">
        <v>93</v>
      </c>
      <c r="C81" s="13">
        <f>SUM(C70:C80)</f>
        <v>257</v>
      </c>
      <c r="D81" s="13">
        <f t="shared" ref="D81:J81" si="11">SUM(D70:D80)</f>
        <v>146</v>
      </c>
      <c r="E81" s="13">
        <f t="shared" si="11"/>
        <v>0</v>
      </c>
      <c r="F81" s="13">
        <f t="shared" si="11"/>
        <v>0</v>
      </c>
      <c r="G81" s="13">
        <f t="shared" si="11"/>
        <v>35</v>
      </c>
      <c r="H81" s="13">
        <f t="shared" si="11"/>
        <v>66</v>
      </c>
      <c r="I81" s="13">
        <f t="shared" si="11"/>
        <v>0</v>
      </c>
      <c r="J81" s="13">
        <f t="shared" si="11"/>
        <v>1</v>
      </c>
      <c r="K81" s="23">
        <f>SUM(K70:K80)</f>
        <v>505</v>
      </c>
    </row>
    <row r="82" spans="1:11" ht="15" customHeight="1" x14ac:dyDescent="0.2">
      <c r="A82" s="327" t="s">
        <v>614</v>
      </c>
      <c r="B82" s="328" t="s">
        <v>93</v>
      </c>
      <c r="C82" s="109">
        <v>221</v>
      </c>
      <c r="D82" s="109">
        <v>129</v>
      </c>
      <c r="E82" s="109"/>
      <c r="F82" s="109"/>
      <c r="G82" s="109">
        <v>34</v>
      </c>
      <c r="H82" s="109">
        <v>61</v>
      </c>
      <c r="I82" s="109">
        <v>0</v>
      </c>
      <c r="J82" s="109">
        <v>1</v>
      </c>
      <c r="K82" s="18">
        <f t="shared" ref="K82:K83" si="12">SUM(C82:J82)</f>
        <v>446</v>
      </c>
    </row>
    <row r="83" spans="1:11" ht="15" customHeight="1" x14ac:dyDescent="0.2">
      <c r="A83" s="327" t="s">
        <v>615</v>
      </c>
      <c r="B83" s="328" t="s">
        <v>93</v>
      </c>
      <c r="C83" s="90">
        <v>30</v>
      </c>
      <c r="D83" s="90">
        <v>4</v>
      </c>
      <c r="E83" s="90"/>
      <c r="F83" s="90"/>
      <c r="G83" s="90">
        <v>1</v>
      </c>
      <c r="H83" s="90">
        <v>0</v>
      </c>
      <c r="I83" s="90">
        <v>0</v>
      </c>
      <c r="J83" s="90">
        <v>0</v>
      </c>
      <c r="K83" s="18">
        <f t="shared" si="12"/>
        <v>35</v>
      </c>
    </row>
    <row r="84" spans="1:11" ht="15" customHeight="1" x14ac:dyDescent="0.2">
      <c r="A84" s="273" t="s">
        <v>556</v>
      </c>
      <c r="B84" s="329"/>
      <c r="C84" s="564"/>
      <c r="D84" s="565"/>
      <c r="E84" s="565"/>
      <c r="F84" s="565"/>
      <c r="G84" s="565"/>
      <c r="H84" s="565"/>
      <c r="I84" s="565"/>
      <c r="J84" s="565"/>
      <c r="K84" s="566"/>
    </row>
    <row r="85" spans="1:11" ht="15" customHeight="1" x14ac:dyDescent="0.2">
      <c r="A85" s="315" t="s">
        <v>462</v>
      </c>
      <c r="B85" s="316" t="s">
        <v>461</v>
      </c>
      <c r="C85" s="101"/>
      <c r="D85" s="102"/>
      <c r="E85" s="102"/>
      <c r="F85" s="102"/>
      <c r="G85" s="102"/>
      <c r="H85" s="102"/>
      <c r="I85" s="102"/>
      <c r="J85" s="102"/>
      <c r="K85" s="103"/>
    </row>
    <row r="86" spans="1:11" ht="15" customHeight="1" x14ac:dyDescent="0.2">
      <c r="A86" s="163" t="s">
        <v>476</v>
      </c>
      <c r="B86" s="317" t="s">
        <v>463</v>
      </c>
      <c r="C86" s="10"/>
      <c r="D86" s="10"/>
      <c r="E86" s="10"/>
      <c r="F86" s="10"/>
      <c r="G86" s="10"/>
      <c r="H86" s="10"/>
      <c r="I86" s="109"/>
      <c r="J86" s="110"/>
      <c r="K86" s="18">
        <f>SUM(C86:J86)</f>
        <v>0</v>
      </c>
    </row>
    <row r="87" spans="1:11" ht="15" customHeight="1" x14ac:dyDescent="0.2">
      <c r="A87" s="163" t="s">
        <v>477</v>
      </c>
      <c r="B87" s="317" t="s">
        <v>464</v>
      </c>
      <c r="C87" s="10"/>
      <c r="D87" s="10"/>
      <c r="E87" s="10"/>
      <c r="F87" s="10"/>
      <c r="G87" s="10"/>
      <c r="H87" s="10"/>
      <c r="I87" s="109"/>
      <c r="J87" s="110"/>
      <c r="K87" s="18">
        <f t="shared" ref="K87:K96" si="13">SUM(C87:J87)</f>
        <v>0</v>
      </c>
    </row>
    <row r="88" spans="1:11" ht="15" customHeight="1" x14ac:dyDescent="0.2">
      <c r="A88" s="163" t="s">
        <v>478</v>
      </c>
      <c r="B88" s="317" t="s">
        <v>465</v>
      </c>
      <c r="C88" s="10"/>
      <c r="D88" s="10"/>
      <c r="E88" s="10"/>
      <c r="F88" s="10"/>
      <c r="G88" s="10"/>
      <c r="H88" s="10"/>
      <c r="I88" s="109"/>
      <c r="J88" s="110"/>
      <c r="K88" s="18">
        <f t="shared" si="13"/>
        <v>0</v>
      </c>
    </row>
    <row r="89" spans="1:11" ht="15" customHeight="1" x14ac:dyDescent="0.2">
      <c r="A89" s="163" t="s">
        <v>479</v>
      </c>
      <c r="B89" s="317" t="s">
        <v>466</v>
      </c>
      <c r="C89" s="10"/>
      <c r="D89" s="10"/>
      <c r="E89" s="10"/>
      <c r="F89" s="10"/>
      <c r="G89" s="10"/>
      <c r="H89" s="10"/>
      <c r="I89" s="109"/>
      <c r="J89" s="110"/>
      <c r="K89" s="18">
        <f t="shared" si="13"/>
        <v>0</v>
      </c>
    </row>
    <row r="90" spans="1:11" ht="15" customHeight="1" x14ac:dyDescent="0.2">
      <c r="A90" s="163" t="s">
        <v>480</v>
      </c>
      <c r="B90" s="317" t="s">
        <v>467</v>
      </c>
      <c r="C90" s="10"/>
      <c r="D90" s="10"/>
      <c r="E90" s="10"/>
      <c r="F90" s="10"/>
      <c r="G90" s="10"/>
      <c r="H90" s="10"/>
      <c r="I90" s="109"/>
      <c r="J90" s="110"/>
      <c r="K90" s="18">
        <f t="shared" si="13"/>
        <v>0</v>
      </c>
    </row>
    <row r="91" spans="1:11" ht="15" customHeight="1" x14ac:dyDescent="0.2">
      <c r="A91" s="163" t="s">
        <v>481</v>
      </c>
      <c r="B91" s="317" t="s">
        <v>468</v>
      </c>
      <c r="C91" s="10"/>
      <c r="D91" s="10"/>
      <c r="E91" s="10"/>
      <c r="F91" s="10"/>
      <c r="G91" s="10"/>
      <c r="H91" s="10"/>
      <c r="I91" s="109"/>
      <c r="J91" s="110"/>
      <c r="K91" s="18">
        <f t="shared" si="13"/>
        <v>0</v>
      </c>
    </row>
    <row r="92" spans="1:11" ht="15" customHeight="1" x14ac:dyDescent="0.2">
      <c r="A92" s="163" t="s">
        <v>475</v>
      </c>
      <c r="B92" s="317" t="s">
        <v>469</v>
      </c>
      <c r="C92" s="10"/>
      <c r="D92" s="10"/>
      <c r="E92" s="10"/>
      <c r="F92" s="10"/>
      <c r="G92" s="10"/>
      <c r="H92" s="10"/>
      <c r="I92" s="109"/>
      <c r="J92" s="110"/>
      <c r="K92" s="18">
        <f t="shared" si="13"/>
        <v>0</v>
      </c>
    </row>
    <row r="93" spans="1:11" ht="15" customHeight="1" x14ac:dyDescent="0.2">
      <c r="A93" s="163" t="s">
        <v>482</v>
      </c>
      <c r="B93" s="317" t="s">
        <v>470</v>
      </c>
      <c r="C93" s="10">
        <v>25</v>
      </c>
      <c r="D93" s="10">
        <v>49</v>
      </c>
      <c r="E93" s="10"/>
      <c r="F93" s="10"/>
      <c r="G93" s="10"/>
      <c r="H93" s="10"/>
      <c r="I93" s="109"/>
      <c r="J93" s="110"/>
      <c r="K93" s="18">
        <f t="shared" si="13"/>
        <v>74</v>
      </c>
    </row>
    <row r="94" spans="1:11" ht="15" customHeight="1" x14ac:dyDescent="0.2">
      <c r="A94" s="163" t="s">
        <v>483</v>
      </c>
      <c r="B94" s="317" t="s">
        <v>471</v>
      </c>
      <c r="C94" s="10"/>
      <c r="D94" s="10"/>
      <c r="E94" s="10"/>
      <c r="F94" s="10"/>
      <c r="G94" s="10"/>
      <c r="H94" s="10"/>
      <c r="I94" s="109"/>
      <c r="J94" s="110"/>
      <c r="K94" s="18">
        <f t="shared" si="13"/>
        <v>0</v>
      </c>
    </row>
    <row r="95" spans="1:11" ht="15" customHeight="1" x14ac:dyDescent="0.2">
      <c r="A95" s="163" t="s">
        <v>484</v>
      </c>
      <c r="B95" s="317" t="s">
        <v>472</v>
      </c>
      <c r="C95" s="10"/>
      <c r="D95" s="10"/>
      <c r="E95" s="10"/>
      <c r="F95" s="10"/>
      <c r="G95" s="10"/>
      <c r="H95" s="10"/>
      <c r="I95" s="109"/>
      <c r="J95" s="110"/>
      <c r="K95" s="23">
        <f t="shared" si="13"/>
        <v>0</v>
      </c>
    </row>
    <row r="96" spans="1:11" ht="15" customHeight="1" x14ac:dyDescent="0.2">
      <c r="A96" s="163" t="s">
        <v>474</v>
      </c>
      <c r="B96" s="317" t="s">
        <v>473</v>
      </c>
      <c r="C96" s="10">
        <v>46</v>
      </c>
      <c r="D96" s="10">
        <v>25</v>
      </c>
      <c r="E96" s="10"/>
      <c r="F96" s="10"/>
      <c r="G96" s="10">
        <v>42</v>
      </c>
      <c r="H96" s="10">
        <v>0</v>
      </c>
      <c r="I96" s="109"/>
      <c r="J96" s="110"/>
      <c r="K96" s="23">
        <f t="shared" si="13"/>
        <v>113</v>
      </c>
    </row>
    <row r="97" spans="1:11" ht="15" customHeight="1" x14ac:dyDescent="0.2">
      <c r="A97" s="318" t="s">
        <v>92</v>
      </c>
      <c r="B97" s="319" t="s">
        <v>93</v>
      </c>
      <c r="C97" s="13">
        <f>SUM(C86:C96)</f>
        <v>71</v>
      </c>
      <c r="D97" s="13">
        <f t="shared" ref="D97:J97" si="14">SUM(D86:D96)</f>
        <v>74</v>
      </c>
      <c r="E97" s="13">
        <f t="shared" si="14"/>
        <v>0</v>
      </c>
      <c r="F97" s="13">
        <f t="shared" si="14"/>
        <v>0</v>
      </c>
      <c r="G97" s="13">
        <f t="shared" si="14"/>
        <v>42</v>
      </c>
      <c r="H97" s="13">
        <f t="shared" si="14"/>
        <v>0</v>
      </c>
      <c r="I97" s="13">
        <f t="shared" si="14"/>
        <v>0</v>
      </c>
      <c r="J97" s="13">
        <f t="shared" si="14"/>
        <v>0</v>
      </c>
      <c r="K97" s="23">
        <f>SUM(K86:K96)</f>
        <v>187</v>
      </c>
    </row>
    <row r="98" spans="1:11" ht="15" customHeight="1" x14ac:dyDescent="0.2">
      <c r="A98" s="327" t="s">
        <v>616</v>
      </c>
      <c r="B98" s="328" t="s">
        <v>93</v>
      </c>
      <c r="C98" s="109">
        <v>38</v>
      </c>
      <c r="D98" s="109">
        <v>34</v>
      </c>
      <c r="E98" s="109"/>
      <c r="F98" s="109"/>
      <c r="G98" s="109">
        <v>28</v>
      </c>
      <c r="H98" s="109"/>
      <c r="I98" s="109"/>
      <c r="J98" s="109"/>
      <c r="K98" s="18">
        <f t="shared" ref="K98:K99" si="15">SUM(C98:J98)</f>
        <v>100</v>
      </c>
    </row>
    <row r="99" spans="1:11" ht="15" customHeight="1" x14ac:dyDescent="0.2">
      <c r="A99" s="327" t="s">
        <v>617</v>
      </c>
      <c r="B99" s="328" t="s">
        <v>93</v>
      </c>
      <c r="C99" s="90">
        <v>3</v>
      </c>
      <c r="D99" s="90">
        <v>1</v>
      </c>
      <c r="E99" s="90"/>
      <c r="F99" s="90"/>
      <c r="G99" s="90">
        <v>2</v>
      </c>
      <c r="H99" s="90"/>
      <c r="I99" s="90"/>
      <c r="J99" s="90"/>
      <c r="K99" s="18">
        <f t="shared" si="15"/>
        <v>6</v>
      </c>
    </row>
    <row r="100" spans="1:11" ht="15" customHeight="1" x14ac:dyDescent="0.2">
      <c r="A100" s="273" t="s">
        <v>600</v>
      </c>
      <c r="B100" s="329"/>
      <c r="C100" s="564"/>
      <c r="D100" s="565"/>
      <c r="E100" s="565"/>
      <c r="F100" s="565"/>
      <c r="G100" s="565"/>
      <c r="H100" s="565"/>
      <c r="I100" s="565"/>
      <c r="J100" s="565"/>
      <c r="K100" s="566"/>
    </row>
    <row r="101" spans="1:11" ht="15" customHeight="1" x14ac:dyDescent="0.2">
      <c r="A101" s="315" t="s">
        <v>462</v>
      </c>
      <c r="B101" s="316" t="s">
        <v>461</v>
      </c>
      <c r="C101" s="101"/>
      <c r="D101" s="102"/>
      <c r="E101" s="102"/>
      <c r="F101" s="102"/>
      <c r="G101" s="102"/>
      <c r="H101" s="102"/>
      <c r="I101" s="102"/>
      <c r="J101" s="102"/>
      <c r="K101" s="103"/>
    </row>
    <row r="102" spans="1:11" ht="15" customHeight="1" x14ac:dyDescent="0.2">
      <c r="A102" s="163" t="s">
        <v>476</v>
      </c>
      <c r="B102" s="317" t="s">
        <v>463</v>
      </c>
      <c r="C102" s="10"/>
      <c r="D102" s="10"/>
      <c r="E102" s="10"/>
      <c r="F102" s="10"/>
      <c r="G102" s="10"/>
      <c r="H102" s="10"/>
      <c r="I102" s="109"/>
      <c r="J102" s="110"/>
      <c r="K102" s="18">
        <f>SUM(C102:J102)</f>
        <v>0</v>
      </c>
    </row>
    <row r="103" spans="1:11" ht="15" customHeight="1" x14ac:dyDescent="0.2">
      <c r="A103" s="163" t="s">
        <v>477</v>
      </c>
      <c r="B103" s="317" t="s">
        <v>464</v>
      </c>
      <c r="C103" s="10"/>
      <c r="D103" s="10"/>
      <c r="E103" s="10"/>
      <c r="F103" s="10"/>
      <c r="G103" s="10"/>
      <c r="H103" s="10"/>
      <c r="I103" s="109"/>
      <c r="J103" s="110"/>
      <c r="K103" s="18">
        <f t="shared" ref="K103:K112" si="16">SUM(C103:J103)</f>
        <v>0</v>
      </c>
    </row>
    <row r="104" spans="1:11" ht="15" customHeight="1" x14ac:dyDescent="0.2">
      <c r="A104" s="163" t="s">
        <v>478</v>
      </c>
      <c r="B104" s="317" t="s">
        <v>465</v>
      </c>
      <c r="C104" s="10"/>
      <c r="D104" s="10"/>
      <c r="E104" s="10"/>
      <c r="F104" s="10"/>
      <c r="G104" s="10"/>
      <c r="H104" s="10"/>
      <c r="I104" s="109"/>
      <c r="J104" s="110"/>
      <c r="K104" s="18">
        <f t="shared" si="16"/>
        <v>0</v>
      </c>
    </row>
    <row r="105" spans="1:11" ht="15" customHeight="1" x14ac:dyDescent="0.2">
      <c r="A105" s="163" t="s">
        <v>479</v>
      </c>
      <c r="B105" s="317" t="s">
        <v>466</v>
      </c>
      <c r="C105" s="10"/>
      <c r="D105" s="10"/>
      <c r="E105" s="10"/>
      <c r="F105" s="10"/>
      <c r="G105" s="10"/>
      <c r="H105" s="10"/>
      <c r="I105" s="109"/>
      <c r="J105" s="110"/>
      <c r="K105" s="18">
        <f t="shared" si="16"/>
        <v>0</v>
      </c>
    </row>
    <row r="106" spans="1:11" ht="15" customHeight="1" x14ac:dyDescent="0.2">
      <c r="A106" s="163" t="s">
        <v>480</v>
      </c>
      <c r="B106" s="317" t="s">
        <v>467</v>
      </c>
      <c r="C106" s="10"/>
      <c r="D106" s="10"/>
      <c r="E106" s="10"/>
      <c r="F106" s="10"/>
      <c r="G106" s="10"/>
      <c r="H106" s="10"/>
      <c r="I106" s="109"/>
      <c r="J106" s="110"/>
      <c r="K106" s="18">
        <f t="shared" si="16"/>
        <v>0</v>
      </c>
    </row>
    <row r="107" spans="1:11" ht="15" customHeight="1" x14ac:dyDescent="0.2">
      <c r="A107" s="163" t="s">
        <v>481</v>
      </c>
      <c r="B107" s="317" t="s">
        <v>468</v>
      </c>
      <c r="C107" s="10"/>
      <c r="D107" s="10"/>
      <c r="E107" s="10"/>
      <c r="F107" s="10"/>
      <c r="G107" s="10"/>
      <c r="H107" s="10"/>
      <c r="I107" s="109"/>
      <c r="J107" s="110"/>
      <c r="K107" s="18">
        <f t="shared" si="16"/>
        <v>0</v>
      </c>
    </row>
    <row r="108" spans="1:11" ht="15" customHeight="1" x14ac:dyDescent="0.2">
      <c r="A108" s="163" t="s">
        <v>475</v>
      </c>
      <c r="B108" s="317" t="s">
        <v>469</v>
      </c>
      <c r="C108" s="10"/>
      <c r="D108" s="10"/>
      <c r="E108" s="10"/>
      <c r="F108" s="10"/>
      <c r="G108" s="10"/>
      <c r="H108" s="10"/>
      <c r="I108" s="109"/>
      <c r="J108" s="110"/>
      <c r="K108" s="18">
        <f t="shared" si="16"/>
        <v>0</v>
      </c>
    </row>
    <row r="109" spans="1:11" ht="15" customHeight="1" x14ac:dyDescent="0.2">
      <c r="A109" s="163" t="s">
        <v>482</v>
      </c>
      <c r="B109" s="317" t="s">
        <v>470</v>
      </c>
      <c r="C109" s="10"/>
      <c r="D109" s="10"/>
      <c r="E109" s="10"/>
      <c r="F109" s="10"/>
      <c r="G109" s="10"/>
      <c r="H109" s="10"/>
      <c r="I109" s="109">
        <v>3</v>
      </c>
      <c r="J109" s="110">
        <v>0</v>
      </c>
      <c r="K109" s="18">
        <f t="shared" si="16"/>
        <v>3</v>
      </c>
    </row>
    <row r="110" spans="1:11" ht="15" customHeight="1" x14ac:dyDescent="0.2">
      <c r="A110" s="163" t="s">
        <v>483</v>
      </c>
      <c r="B110" s="317" t="s">
        <v>471</v>
      </c>
      <c r="C110" s="10"/>
      <c r="D110" s="10"/>
      <c r="E110" s="10"/>
      <c r="F110" s="10"/>
      <c r="G110" s="10"/>
      <c r="H110" s="10"/>
      <c r="I110" s="109"/>
      <c r="J110" s="110"/>
      <c r="K110" s="18">
        <f t="shared" si="16"/>
        <v>0</v>
      </c>
    </row>
    <row r="111" spans="1:11" ht="15" customHeight="1" x14ac:dyDescent="0.2">
      <c r="A111" s="163" t="s">
        <v>484</v>
      </c>
      <c r="B111" s="317" t="s">
        <v>472</v>
      </c>
      <c r="C111" s="10"/>
      <c r="D111" s="10"/>
      <c r="E111" s="10"/>
      <c r="F111" s="10"/>
      <c r="G111" s="10"/>
      <c r="H111" s="10"/>
      <c r="I111" s="109"/>
      <c r="J111" s="110"/>
      <c r="K111" s="23">
        <f t="shared" si="16"/>
        <v>0</v>
      </c>
    </row>
    <row r="112" spans="1:11" ht="15" customHeight="1" x14ac:dyDescent="0.2">
      <c r="A112" s="163" t="s">
        <v>474</v>
      </c>
      <c r="B112" s="317" t="s">
        <v>473</v>
      </c>
      <c r="C112" s="10"/>
      <c r="D112" s="10"/>
      <c r="E112" s="10"/>
      <c r="F112" s="10"/>
      <c r="G112" s="10"/>
      <c r="H112" s="10"/>
      <c r="I112" s="109"/>
      <c r="J112" s="110"/>
      <c r="K112" s="23">
        <f t="shared" si="16"/>
        <v>0</v>
      </c>
    </row>
    <row r="113" spans="1:11" ht="15" customHeight="1" x14ac:dyDescent="0.2">
      <c r="A113" s="318" t="s">
        <v>92</v>
      </c>
      <c r="B113" s="319" t="s">
        <v>93</v>
      </c>
      <c r="C113" s="13">
        <f>SUM(C102:C112)</f>
        <v>0</v>
      </c>
      <c r="D113" s="13">
        <f t="shared" ref="D113:J113" si="17">SUM(D102:D112)</f>
        <v>0</v>
      </c>
      <c r="E113" s="13">
        <f t="shared" si="17"/>
        <v>0</v>
      </c>
      <c r="F113" s="13">
        <f t="shared" si="17"/>
        <v>0</v>
      </c>
      <c r="G113" s="13">
        <f t="shared" si="17"/>
        <v>0</v>
      </c>
      <c r="H113" s="13">
        <f t="shared" si="17"/>
        <v>0</v>
      </c>
      <c r="I113" s="13">
        <f t="shared" si="17"/>
        <v>3</v>
      </c>
      <c r="J113" s="13">
        <f t="shared" si="17"/>
        <v>0</v>
      </c>
      <c r="K113" s="23">
        <f>SUM(K102:K112)</f>
        <v>3</v>
      </c>
    </row>
    <row r="114" spans="1:11" ht="15" customHeight="1" x14ac:dyDescent="0.2">
      <c r="A114" s="327" t="s">
        <v>619</v>
      </c>
      <c r="B114" s="328" t="s">
        <v>93</v>
      </c>
      <c r="C114" s="109"/>
      <c r="D114" s="109"/>
      <c r="E114" s="109"/>
      <c r="F114" s="109"/>
      <c r="G114" s="109"/>
      <c r="H114" s="109"/>
      <c r="I114" s="109">
        <v>3</v>
      </c>
      <c r="J114" s="109">
        <v>0</v>
      </c>
      <c r="K114" s="18">
        <f t="shared" ref="K114:K115" si="18">SUM(C114:J114)</f>
        <v>3</v>
      </c>
    </row>
    <row r="115" spans="1:11" ht="15" customHeight="1" x14ac:dyDescent="0.2">
      <c r="A115" s="327" t="s">
        <v>620</v>
      </c>
      <c r="B115" s="328" t="s">
        <v>93</v>
      </c>
      <c r="C115" s="90"/>
      <c r="D115" s="90"/>
      <c r="E115" s="90"/>
      <c r="F115" s="90"/>
      <c r="G115" s="90"/>
      <c r="H115" s="90"/>
      <c r="I115" s="90">
        <v>3</v>
      </c>
      <c r="J115" s="90">
        <v>0</v>
      </c>
      <c r="K115" s="18">
        <f t="shared" si="18"/>
        <v>3</v>
      </c>
    </row>
    <row r="116" spans="1:11" ht="15" customHeight="1" x14ac:dyDescent="0.2">
      <c r="A116" s="166" t="s">
        <v>7</v>
      </c>
      <c r="B116" s="320"/>
      <c r="C116" s="564"/>
      <c r="D116" s="565"/>
      <c r="E116" s="565"/>
      <c r="F116" s="565"/>
      <c r="G116" s="565"/>
      <c r="H116" s="565"/>
      <c r="I116" s="565"/>
      <c r="J116" s="565"/>
      <c r="K116" s="566"/>
    </row>
    <row r="117" spans="1:11" x14ac:dyDescent="0.2">
      <c r="A117" s="315" t="s">
        <v>462</v>
      </c>
      <c r="B117" s="316" t="s">
        <v>461</v>
      </c>
      <c r="C117" s="567"/>
      <c r="D117" s="568"/>
      <c r="E117" s="568"/>
      <c r="F117" s="568"/>
      <c r="G117" s="568"/>
      <c r="H117" s="568"/>
      <c r="I117" s="568"/>
      <c r="J117" s="568"/>
      <c r="K117" s="569"/>
    </row>
    <row r="118" spans="1:11" ht="15" customHeight="1" x14ac:dyDescent="0.2">
      <c r="A118" s="163" t="s">
        <v>476</v>
      </c>
      <c r="B118" s="317" t="s">
        <v>463</v>
      </c>
      <c r="C118" s="143">
        <f t="shared" ref="C118:E131" si="19">SUM(C6,C22,C38,C54,C70,C86,C102)</f>
        <v>0</v>
      </c>
      <c r="D118" s="143">
        <f>SUM(D6,D22,D38,D54,D70,D86,D102,)</f>
        <v>0</v>
      </c>
      <c r="E118" s="143">
        <f>SUM(E6,E22,E38,E54,E70,E86,E102,)</f>
        <v>0</v>
      </c>
      <c r="F118" s="143">
        <f t="shared" ref="F118:J131" si="20">SUM(F6,F22,F38,F54,F70,F86,F102)</f>
        <v>0</v>
      </c>
      <c r="G118" s="143">
        <f t="shared" si="20"/>
        <v>0</v>
      </c>
      <c r="H118" s="143">
        <f t="shared" si="20"/>
        <v>0</v>
      </c>
      <c r="I118" s="126">
        <f t="shared" si="20"/>
        <v>0</v>
      </c>
      <c r="J118" s="144">
        <f t="shared" si="20"/>
        <v>0</v>
      </c>
      <c r="K118" s="142">
        <f>SUM(C118:J118)</f>
        <v>0</v>
      </c>
    </row>
    <row r="119" spans="1:11" ht="15" customHeight="1" x14ac:dyDescent="0.2">
      <c r="A119" s="163" t="s">
        <v>477</v>
      </c>
      <c r="B119" s="317" t="s">
        <v>464</v>
      </c>
      <c r="C119" s="143">
        <f t="shared" si="19"/>
        <v>104</v>
      </c>
      <c r="D119" s="143">
        <f t="shared" si="19"/>
        <v>110</v>
      </c>
      <c r="E119" s="143">
        <f t="shared" si="19"/>
        <v>0</v>
      </c>
      <c r="F119" s="143">
        <f t="shared" si="20"/>
        <v>0</v>
      </c>
      <c r="G119" s="143">
        <f t="shared" si="20"/>
        <v>25</v>
      </c>
      <c r="H119" s="143">
        <f t="shared" si="20"/>
        <v>0</v>
      </c>
      <c r="I119" s="126">
        <f t="shared" si="20"/>
        <v>0</v>
      </c>
      <c r="J119" s="144">
        <f t="shared" si="20"/>
        <v>1</v>
      </c>
      <c r="K119" s="142">
        <f t="shared" ref="K119:K128" si="21">SUM(C119:J119)</f>
        <v>240</v>
      </c>
    </row>
    <row r="120" spans="1:11" ht="15" customHeight="1" x14ac:dyDescent="0.2">
      <c r="A120" s="163" t="s">
        <v>478</v>
      </c>
      <c r="B120" s="317" t="s">
        <v>465</v>
      </c>
      <c r="C120" s="143">
        <f t="shared" si="19"/>
        <v>217</v>
      </c>
      <c r="D120" s="143">
        <f t="shared" si="19"/>
        <v>0</v>
      </c>
      <c r="E120" s="143">
        <f t="shared" si="19"/>
        <v>0</v>
      </c>
      <c r="F120" s="143">
        <f t="shared" si="20"/>
        <v>0</v>
      </c>
      <c r="G120" s="143">
        <f t="shared" si="20"/>
        <v>64</v>
      </c>
      <c r="H120" s="143">
        <f t="shared" si="20"/>
        <v>0</v>
      </c>
      <c r="I120" s="126">
        <f t="shared" si="20"/>
        <v>0</v>
      </c>
      <c r="J120" s="144">
        <f t="shared" si="20"/>
        <v>5</v>
      </c>
      <c r="K120" s="142">
        <f t="shared" si="21"/>
        <v>286</v>
      </c>
    </row>
    <row r="121" spans="1:11" ht="15" customHeight="1" x14ac:dyDescent="0.2">
      <c r="A121" s="163" t="s">
        <v>479</v>
      </c>
      <c r="B121" s="317" t="s">
        <v>466</v>
      </c>
      <c r="C121" s="143">
        <f t="shared" si="19"/>
        <v>125</v>
      </c>
      <c r="D121" s="143">
        <f t="shared" si="19"/>
        <v>68</v>
      </c>
      <c r="E121" s="143">
        <f t="shared" si="19"/>
        <v>0</v>
      </c>
      <c r="F121" s="143">
        <f t="shared" si="20"/>
        <v>0</v>
      </c>
      <c r="G121" s="143">
        <f t="shared" si="20"/>
        <v>98</v>
      </c>
      <c r="H121" s="143">
        <f t="shared" si="20"/>
        <v>85</v>
      </c>
      <c r="I121" s="126">
        <f t="shared" si="20"/>
        <v>2</v>
      </c>
      <c r="J121" s="144">
        <f t="shared" si="20"/>
        <v>2</v>
      </c>
      <c r="K121" s="142">
        <f t="shared" si="21"/>
        <v>380</v>
      </c>
    </row>
    <row r="122" spans="1:11" ht="15" customHeight="1" x14ac:dyDescent="0.2">
      <c r="A122" s="163" t="s">
        <v>480</v>
      </c>
      <c r="B122" s="317" t="s">
        <v>467</v>
      </c>
      <c r="C122" s="143">
        <f t="shared" si="19"/>
        <v>126</v>
      </c>
      <c r="D122" s="143">
        <f t="shared" si="19"/>
        <v>8</v>
      </c>
      <c r="E122" s="143">
        <f t="shared" si="19"/>
        <v>0</v>
      </c>
      <c r="F122" s="143">
        <f t="shared" si="20"/>
        <v>0</v>
      </c>
      <c r="G122" s="143">
        <f t="shared" si="20"/>
        <v>83</v>
      </c>
      <c r="H122" s="143">
        <f t="shared" si="20"/>
        <v>156</v>
      </c>
      <c r="I122" s="126">
        <f t="shared" si="20"/>
        <v>8</v>
      </c>
      <c r="J122" s="144">
        <f t="shared" si="20"/>
        <v>1</v>
      </c>
      <c r="K122" s="142">
        <f t="shared" si="21"/>
        <v>382</v>
      </c>
    </row>
    <row r="123" spans="1:11" ht="15" customHeight="1" x14ac:dyDescent="0.2">
      <c r="A123" s="163" t="s">
        <v>481</v>
      </c>
      <c r="B123" s="317" t="s">
        <v>468</v>
      </c>
      <c r="C123" s="143">
        <f t="shared" si="19"/>
        <v>0</v>
      </c>
      <c r="D123" s="143">
        <f t="shared" si="19"/>
        <v>0</v>
      </c>
      <c r="E123" s="143">
        <f t="shared" si="19"/>
        <v>0</v>
      </c>
      <c r="F123" s="143">
        <f t="shared" si="20"/>
        <v>0</v>
      </c>
      <c r="G123" s="143">
        <f t="shared" si="20"/>
        <v>0</v>
      </c>
      <c r="H123" s="143">
        <f t="shared" si="20"/>
        <v>0</v>
      </c>
      <c r="I123" s="126">
        <f t="shared" si="20"/>
        <v>0</v>
      </c>
      <c r="J123" s="144">
        <f t="shared" si="20"/>
        <v>0</v>
      </c>
      <c r="K123" s="142">
        <f t="shared" si="21"/>
        <v>0</v>
      </c>
    </row>
    <row r="124" spans="1:11" ht="15" customHeight="1" x14ac:dyDescent="0.2">
      <c r="A124" s="163" t="s">
        <v>475</v>
      </c>
      <c r="B124" s="317" t="s">
        <v>469</v>
      </c>
      <c r="C124" s="143">
        <f t="shared" si="19"/>
        <v>121</v>
      </c>
      <c r="D124" s="143">
        <f t="shared" si="19"/>
        <v>37</v>
      </c>
      <c r="E124" s="143">
        <f t="shared" si="19"/>
        <v>0</v>
      </c>
      <c r="F124" s="143">
        <f t="shared" si="20"/>
        <v>0</v>
      </c>
      <c r="G124" s="143">
        <f t="shared" si="20"/>
        <v>105</v>
      </c>
      <c r="H124" s="143">
        <f t="shared" si="20"/>
        <v>112</v>
      </c>
      <c r="I124" s="126">
        <f t="shared" si="20"/>
        <v>0</v>
      </c>
      <c r="J124" s="144">
        <f t="shared" si="20"/>
        <v>0</v>
      </c>
      <c r="K124" s="142">
        <f t="shared" si="21"/>
        <v>375</v>
      </c>
    </row>
    <row r="125" spans="1:11" ht="15" customHeight="1" x14ac:dyDescent="0.2">
      <c r="A125" s="163" t="s">
        <v>482</v>
      </c>
      <c r="B125" s="317" t="s">
        <v>470</v>
      </c>
      <c r="C125" s="143">
        <f t="shared" si="19"/>
        <v>152</v>
      </c>
      <c r="D125" s="143">
        <f t="shared" si="19"/>
        <v>83</v>
      </c>
      <c r="E125" s="143">
        <f t="shared" si="19"/>
        <v>0</v>
      </c>
      <c r="F125" s="143">
        <f t="shared" si="20"/>
        <v>0</v>
      </c>
      <c r="G125" s="143">
        <f t="shared" si="20"/>
        <v>102</v>
      </c>
      <c r="H125" s="143">
        <f>SUM(H13,H29,H45,H61,H78,H93,H109)</f>
        <v>76</v>
      </c>
      <c r="I125" s="126">
        <f t="shared" si="20"/>
        <v>13</v>
      </c>
      <c r="J125" s="144">
        <f t="shared" si="20"/>
        <v>24</v>
      </c>
      <c r="K125" s="142">
        <f t="shared" si="21"/>
        <v>450</v>
      </c>
    </row>
    <row r="126" spans="1:11" ht="15" customHeight="1" x14ac:dyDescent="0.2">
      <c r="A126" s="163" t="s">
        <v>483</v>
      </c>
      <c r="B126" s="317" t="s">
        <v>471</v>
      </c>
      <c r="C126" s="143">
        <f t="shared" si="19"/>
        <v>0</v>
      </c>
      <c r="D126" s="143">
        <f t="shared" si="19"/>
        <v>0</v>
      </c>
      <c r="E126" s="143">
        <f t="shared" si="19"/>
        <v>0</v>
      </c>
      <c r="F126" s="143">
        <f t="shared" si="20"/>
        <v>0</v>
      </c>
      <c r="G126" s="143">
        <f t="shared" si="20"/>
        <v>0</v>
      </c>
      <c r="H126" s="143">
        <f t="shared" si="20"/>
        <v>0</v>
      </c>
      <c r="I126" s="126">
        <f t="shared" si="20"/>
        <v>0</v>
      </c>
      <c r="J126" s="126">
        <f t="shared" si="20"/>
        <v>0</v>
      </c>
      <c r="K126" s="142">
        <f t="shared" si="21"/>
        <v>0</v>
      </c>
    </row>
    <row r="127" spans="1:11" ht="15" customHeight="1" x14ac:dyDescent="0.2">
      <c r="A127" s="163" t="s">
        <v>484</v>
      </c>
      <c r="B127" s="317" t="s">
        <v>472</v>
      </c>
      <c r="C127" s="143">
        <f t="shared" si="19"/>
        <v>75</v>
      </c>
      <c r="D127" s="143">
        <f t="shared" si="19"/>
        <v>36</v>
      </c>
      <c r="E127" s="143">
        <f t="shared" si="19"/>
        <v>0</v>
      </c>
      <c r="F127" s="143">
        <f t="shared" si="20"/>
        <v>0</v>
      </c>
      <c r="G127" s="143">
        <f t="shared" si="20"/>
        <v>0</v>
      </c>
      <c r="H127" s="143">
        <f t="shared" si="20"/>
        <v>0</v>
      </c>
      <c r="I127" s="126">
        <f t="shared" si="20"/>
        <v>0</v>
      </c>
      <c r="J127" s="126">
        <f t="shared" si="20"/>
        <v>0</v>
      </c>
      <c r="K127" s="148">
        <f t="shared" si="21"/>
        <v>111</v>
      </c>
    </row>
    <row r="128" spans="1:11" ht="15" customHeight="1" thickBot="1" x14ac:dyDescent="0.25">
      <c r="A128" s="163" t="s">
        <v>474</v>
      </c>
      <c r="B128" s="317" t="s">
        <v>473</v>
      </c>
      <c r="C128" s="301">
        <f t="shared" si="19"/>
        <v>46</v>
      </c>
      <c r="D128" s="301">
        <f t="shared" si="19"/>
        <v>25</v>
      </c>
      <c r="E128" s="301">
        <f t="shared" si="19"/>
        <v>0</v>
      </c>
      <c r="F128" s="301">
        <f t="shared" si="20"/>
        <v>0</v>
      </c>
      <c r="G128" s="301">
        <f t="shared" si="20"/>
        <v>42</v>
      </c>
      <c r="H128" s="301">
        <f t="shared" si="20"/>
        <v>0</v>
      </c>
      <c r="I128" s="169">
        <f t="shared" si="20"/>
        <v>0</v>
      </c>
      <c r="J128" s="170">
        <f t="shared" si="20"/>
        <v>0</v>
      </c>
      <c r="K128" s="142">
        <f t="shared" si="21"/>
        <v>113</v>
      </c>
    </row>
    <row r="129" spans="1:11" x14ac:dyDescent="0.2">
      <c r="A129" s="227" t="s">
        <v>559</v>
      </c>
      <c r="B129" s="228" t="s">
        <v>93</v>
      </c>
      <c r="C129" s="229">
        <f t="shared" si="19"/>
        <v>966</v>
      </c>
      <c r="D129" s="229">
        <f t="shared" si="19"/>
        <v>367</v>
      </c>
      <c r="E129" s="229">
        <f t="shared" si="19"/>
        <v>0</v>
      </c>
      <c r="F129" s="229">
        <f t="shared" si="20"/>
        <v>0</v>
      </c>
      <c r="G129" s="229">
        <f t="shared" si="20"/>
        <v>519</v>
      </c>
      <c r="H129" s="229">
        <f t="shared" si="20"/>
        <v>429</v>
      </c>
      <c r="I129" s="229">
        <f t="shared" si="20"/>
        <v>23</v>
      </c>
      <c r="J129" s="230">
        <f t="shared" si="20"/>
        <v>33</v>
      </c>
      <c r="K129" s="231">
        <f>SUM(K118:K128)</f>
        <v>2337</v>
      </c>
    </row>
    <row r="130" spans="1:11" x14ac:dyDescent="0.2">
      <c r="A130" s="57" t="s">
        <v>77</v>
      </c>
      <c r="B130" s="151" t="s">
        <v>93</v>
      </c>
      <c r="C130" s="109">
        <f t="shared" si="19"/>
        <v>624</v>
      </c>
      <c r="D130" s="109">
        <f t="shared" si="19"/>
        <v>246</v>
      </c>
      <c r="E130" s="109">
        <f t="shared" si="19"/>
        <v>0</v>
      </c>
      <c r="F130" s="109">
        <f t="shared" si="20"/>
        <v>0</v>
      </c>
      <c r="G130" s="109">
        <f t="shared" si="20"/>
        <v>302</v>
      </c>
      <c r="H130" s="109">
        <f t="shared" si="20"/>
        <v>272</v>
      </c>
      <c r="I130" s="109">
        <f t="shared" si="20"/>
        <v>10</v>
      </c>
      <c r="J130" s="109">
        <f t="shared" si="20"/>
        <v>13</v>
      </c>
      <c r="K130" s="18">
        <f>SUM(C130:J130)</f>
        <v>1467</v>
      </c>
    </row>
    <row r="131" spans="1:11" ht="13.5" thickBot="1" x14ac:dyDescent="0.25">
      <c r="A131" s="129" t="s">
        <v>78</v>
      </c>
      <c r="B131" s="152" t="s">
        <v>93</v>
      </c>
      <c r="C131" s="150">
        <f t="shared" si="19"/>
        <v>269</v>
      </c>
      <c r="D131" s="150">
        <f t="shared" si="19"/>
        <v>12</v>
      </c>
      <c r="E131" s="150">
        <f t="shared" si="19"/>
        <v>0</v>
      </c>
      <c r="F131" s="150">
        <f t="shared" si="20"/>
        <v>0</v>
      </c>
      <c r="G131" s="150">
        <f t="shared" si="20"/>
        <v>160</v>
      </c>
      <c r="H131" s="150">
        <f t="shared" si="20"/>
        <v>30</v>
      </c>
      <c r="I131" s="150">
        <f t="shared" si="20"/>
        <v>22</v>
      </c>
      <c r="J131" s="150">
        <f t="shared" si="20"/>
        <v>4</v>
      </c>
      <c r="K131" s="19">
        <f>SUM(C131:J131)</f>
        <v>497</v>
      </c>
    </row>
  </sheetData>
  <mergeCells count="16">
    <mergeCell ref="C68:K68"/>
    <mergeCell ref="C84:K84"/>
    <mergeCell ref="C100:K100"/>
    <mergeCell ref="C116:K116"/>
    <mergeCell ref="C117:K117"/>
    <mergeCell ref="I2:J2"/>
    <mergeCell ref="A1:K1"/>
    <mergeCell ref="C2:D2"/>
    <mergeCell ref="E2:F2"/>
    <mergeCell ref="G2:H2"/>
    <mergeCell ref="A2:A3"/>
    <mergeCell ref="C5:K5"/>
    <mergeCell ref="C4:K4"/>
    <mergeCell ref="C20:K20"/>
    <mergeCell ref="C36:K36"/>
    <mergeCell ref="C52:K52"/>
  </mergeCells>
  <pageMargins left="0.25" right="0.2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115"/>
  <sheetViews>
    <sheetView topLeftCell="A94" zoomScaleNormal="100" workbookViewId="0">
      <selection activeCell="O101" sqref="O101"/>
    </sheetView>
  </sheetViews>
  <sheetFormatPr defaultColWidth="9.140625" defaultRowHeight="12.75" x14ac:dyDescent="0.2"/>
  <cols>
    <col min="1" max="1" width="47.85546875" style="2" customWidth="1"/>
    <col min="2" max="2" width="6.7109375" style="3" customWidth="1"/>
    <col min="3"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25.5" customHeight="1" x14ac:dyDescent="0.25">
      <c r="A1" s="533" t="s">
        <v>622</v>
      </c>
      <c r="B1" s="534"/>
      <c r="C1" s="534"/>
      <c r="D1" s="534"/>
      <c r="E1" s="534"/>
      <c r="F1" s="534"/>
      <c r="G1" s="534"/>
      <c r="H1" s="534"/>
      <c r="I1" s="534"/>
      <c r="J1" s="534"/>
      <c r="K1" s="534"/>
      <c r="L1" s="534"/>
      <c r="M1" s="534"/>
      <c r="N1" s="534"/>
      <c r="O1" s="534"/>
      <c r="P1" s="534"/>
      <c r="Q1" s="534"/>
      <c r="R1" s="536"/>
      <c r="T1" s="79"/>
      <c r="U1" s="73"/>
      <c r="V1" s="73"/>
      <c r="W1" s="73"/>
    </row>
    <row r="2" spans="1:23" s="5" customFormat="1" ht="38.25" customHeight="1" x14ac:dyDescent="0.2">
      <c r="A2" s="598" t="s">
        <v>505</v>
      </c>
      <c r="B2" s="599"/>
      <c r="C2" s="594" t="s">
        <v>0</v>
      </c>
      <c r="D2" s="595"/>
      <c r="E2" s="595"/>
      <c r="F2" s="596"/>
      <c r="G2" s="594" t="s">
        <v>2</v>
      </c>
      <c r="H2" s="595"/>
      <c r="I2" s="595"/>
      <c r="J2" s="596"/>
      <c r="K2" s="594" t="s">
        <v>1</v>
      </c>
      <c r="L2" s="595"/>
      <c r="M2" s="595"/>
      <c r="N2" s="596"/>
      <c r="O2" s="594" t="s">
        <v>3</v>
      </c>
      <c r="P2" s="595"/>
      <c r="Q2" s="595"/>
      <c r="R2" s="597"/>
    </row>
    <row r="3" spans="1:23" s="5" customFormat="1" ht="51.75" customHeight="1" thickBot="1" x14ac:dyDescent="0.25">
      <c r="A3" s="600"/>
      <c r="B3" s="601"/>
      <c r="C3" s="161" t="s">
        <v>426</v>
      </c>
      <c r="D3" s="161" t="s">
        <v>20</v>
      </c>
      <c r="E3" s="161" t="s">
        <v>79</v>
      </c>
      <c r="F3" s="161" t="s">
        <v>80</v>
      </c>
      <c r="G3" s="161" t="s">
        <v>426</v>
      </c>
      <c r="H3" s="161" t="s">
        <v>20</v>
      </c>
      <c r="I3" s="161" t="s">
        <v>79</v>
      </c>
      <c r="J3" s="161" t="s">
        <v>80</v>
      </c>
      <c r="K3" s="161" t="s">
        <v>426</v>
      </c>
      <c r="L3" s="161" t="s">
        <v>20</v>
      </c>
      <c r="M3" s="161" t="s">
        <v>79</v>
      </c>
      <c r="N3" s="161" t="s">
        <v>80</v>
      </c>
      <c r="O3" s="161" t="s">
        <v>426</v>
      </c>
      <c r="P3" s="161" t="s">
        <v>20</v>
      </c>
      <c r="Q3" s="161" t="s">
        <v>79</v>
      </c>
      <c r="R3" s="162" t="s">
        <v>80</v>
      </c>
    </row>
    <row r="4" spans="1:23" s="6" customFormat="1" x14ac:dyDescent="0.2">
      <c r="A4" s="100" t="s">
        <v>508</v>
      </c>
      <c r="B4" s="43"/>
      <c r="C4" s="561"/>
      <c r="D4" s="562"/>
      <c r="E4" s="562"/>
      <c r="F4" s="562"/>
      <c r="G4" s="562"/>
      <c r="H4" s="562"/>
      <c r="I4" s="562"/>
      <c r="J4" s="562"/>
      <c r="K4" s="562"/>
      <c r="L4" s="562"/>
      <c r="M4" s="562"/>
      <c r="N4" s="562"/>
      <c r="O4" s="562"/>
      <c r="P4" s="562"/>
      <c r="Q4" s="562"/>
      <c r="R4" s="563"/>
    </row>
    <row r="5" spans="1:23" s="2" customFormat="1" x14ac:dyDescent="0.2">
      <c r="A5" s="315" t="s">
        <v>462</v>
      </c>
      <c r="B5" s="316" t="s">
        <v>461</v>
      </c>
      <c r="C5" s="330"/>
      <c r="D5" s="331"/>
      <c r="E5" s="331"/>
      <c r="F5" s="331"/>
      <c r="G5" s="331"/>
      <c r="H5" s="331"/>
      <c r="I5" s="331"/>
      <c r="J5" s="331"/>
      <c r="K5" s="331"/>
      <c r="L5" s="331"/>
      <c r="M5" s="331"/>
      <c r="N5" s="331"/>
      <c r="O5" s="331"/>
      <c r="P5" s="331"/>
      <c r="Q5" s="331"/>
      <c r="R5" s="332"/>
    </row>
    <row r="6" spans="1:23" x14ac:dyDescent="0.2">
      <c r="A6" s="163" t="s">
        <v>476</v>
      </c>
      <c r="B6" s="317" t="s">
        <v>463</v>
      </c>
      <c r="C6" s="233"/>
      <c r="D6" s="234"/>
      <c r="E6" s="234"/>
      <c r="F6" s="234"/>
      <c r="G6" s="234"/>
      <c r="H6" s="234"/>
      <c r="I6" s="234"/>
      <c r="J6" s="234"/>
      <c r="K6" s="234"/>
      <c r="L6" s="234"/>
      <c r="M6" s="234"/>
      <c r="N6" s="234"/>
      <c r="O6" s="234"/>
      <c r="P6" s="234"/>
      <c r="Q6" s="234"/>
      <c r="R6" s="235"/>
    </row>
    <row r="7" spans="1:23" x14ac:dyDescent="0.2">
      <c r="A7" s="163" t="s">
        <v>477</v>
      </c>
      <c r="B7" s="317" t="s">
        <v>464</v>
      </c>
      <c r="C7" s="233"/>
      <c r="D7" s="234"/>
      <c r="E7" s="234"/>
      <c r="F7" s="234"/>
      <c r="G7" s="234"/>
      <c r="H7" s="234"/>
      <c r="I7" s="234"/>
      <c r="J7" s="234"/>
      <c r="K7" s="234"/>
      <c r="L7" s="234"/>
      <c r="M7" s="234"/>
      <c r="N7" s="234"/>
      <c r="O7" s="234"/>
      <c r="P7" s="234"/>
      <c r="Q7" s="234"/>
      <c r="R7" s="235"/>
    </row>
    <row r="8" spans="1:23" x14ac:dyDescent="0.2">
      <c r="A8" s="163" t="s">
        <v>478</v>
      </c>
      <c r="B8" s="317" t="s">
        <v>465</v>
      </c>
      <c r="C8" s="233"/>
      <c r="D8" s="234"/>
      <c r="E8" s="234"/>
      <c r="F8" s="234"/>
      <c r="G8" s="234"/>
      <c r="H8" s="234"/>
      <c r="I8" s="234"/>
      <c r="J8" s="234"/>
      <c r="K8" s="234"/>
      <c r="L8" s="234"/>
      <c r="M8" s="234"/>
      <c r="N8" s="234"/>
      <c r="O8" s="234"/>
      <c r="P8" s="234"/>
      <c r="Q8" s="234"/>
      <c r="R8" s="235"/>
    </row>
    <row r="9" spans="1:23" x14ac:dyDescent="0.2">
      <c r="A9" s="163" t="s">
        <v>479</v>
      </c>
      <c r="B9" s="317" t="s">
        <v>466</v>
      </c>
      <c r="C9" s="233"/>
      <c r="D9" s="234"/>
      <c r="E9" s="234"/>
      <c r="F9" s="234"/>
      <c r="G9" s="234"/>
      <c r="H9" s="234"/>
      <c r="I9" s="234"/>
      <c r="J9" s="234"/>
      <c r="K9" s="234"/>
      <c r="L9" s="234"/>
      <c r="M9" s="234"/>
      <c r="N9" s="234"/>
      <c r="O9" s="234"/>
      <c r="P9" s="234"/>
      <c r="Q9" s="234"/>
      <c r="R9" s="235"/>
    </row>
    <row r="10" spans="1:23" x14ac:dyDescent="0.2">
      <c r="A10" s="163" t="s">
        <v>480</v>
      </c>
      <c r="B10" s="317" t="s">
        <v>467</v>
      </c>
      <c r="C10" s="233"/>
      <c r="D10" s="234"/>
      <c r="E10" s="234"/>
      <c r="F10" s="234"/>
      <c r="G10" s="234"/>
      <c r="H10" s="234"/>
      <c r="I10" s="234"/>
      <c r="J10" s="234"/>
      <c r="K10" s="234"/>
      <c r="L10" s="234"/>
      <c r="M10" s="234"/>
      <c r="N10" s="234"/>
      <c r="O10" s="234"/>
      <c r="P10" s="234"/>
      <c r="Q10" s="234"/>
      <c r="R10" s="235"/>
    </row>
    <row r="11" spans="1:23" x14ac:dyDescent="0.2">
      <c r="A11" s="163" t="s">
        <v>481</v>
      </c>
      <c r="B11" s="317" t="s">
        <v>468</v>
      </c>
      <c r="C11" s="233"/>
      <c r="D11" s="234"/>
      <c r="E11" s="234"/>
      <c r="F11" s="234"/>
      <c r="G11" s="234"/>
      <c r="H11" s="234"/>
      <c r="I11" s="234"/>
      <c r="J11" s="234"/>
      <c r="K11" s="234"/>
      <c r="L11" s="234"/>
      <c r="M11" s="234"/>
      <c r="N11" s="234"/>
      <c r="O11" s="234"/>
      <c r="P11" s="234"/>
      <c r="Q11" s="234"/>
      <c r="R11" s="235"/>
    </row>
    <row r="12" spans="1:23" x14ac:dyDescent="0.2">
      <c r="A12" s="163" t="s">
        <v>475</v>
      </c>
      <c r="B12" s="317" t="s">
        <v>469</v>
      </c>
      <c r="C12" s="233"/>
      <c r="D12" s="234"/>
      <c r="E12" s="234"/>
      <c r="F12" s="234"/>
      <c r="G12" s="234"/>
      <c r="H12" s="234"/>
      <c r="I12" s="234"/>
      <c r="J12" s="234"/>
      <c r="K12" s="234"/>
      <c r="L12" s="234"/>
      <c r="M12" s="234"/>
      <c r="N12" s="234"/>
      <c r="O12" s="234"/>
      <c r="P12" s="234"/>
      <c r="Q12" s="234"/>
      <c r="R12" s="235"/>
    </row>
    <row r="13" spans="1:23" x14ac:dyDescent="0.2">
      <c r="A13" s="163" t="s">
        <v>482</v>
      </c>
      <c r="B13" s="317" t="s">
        <v>470</v>
      </c>
      <c r="C13" s="497">
        <v>1328</v>
      </c>
      <c r="D13" s="498">
        <v>1446</v>
      </c>
      <c r="E13" s="498">
        <v>1072</v>
      </c>
      <c r="F13" s="498">
        <v>804</v>
      </c>
      <c r="G13" s="498"/>
      <c r="H13" s="498"/>
      <c r="I13" s="498"/>
      <c r="J13" s="498"/>
      <c r="K13" s="498">
        <v>354</v>
      </c>
      <c r="L13" s="498">
        <v>379</v>
      </c>
      <c r="M13" s="498">
        <v>262</v>
      </c>
      <c r="N13" s="498">
        <v>220</v>
      </c>
      <c r="O13" s="498">
        <v>63</v>
      </c>
      <c r="P13" s="498">
        <v>66</v>
      </c>
      <c r="Q13" s="498">
        <v>39</v>
      </c>
      <c r="R13" s="499">
        <v>32</v>
      </c>
    </row>
    <row r="14" spans="1:23" x14ac:dyDescent="0.2">
      <c r="A14" s="163" t="s">
        <v>483</v>
      </c>
      <c r="B14" s="317" t="s">
        <v>471</v>
      </c>
      <c r="C14" s="233"/>
      <c r="D14" s="234"/>
      <c r="E14" s="234"/>
      <c r="F14" s="234"/>
      <c r="G14" s="234"/>
      <c r="H14" s="234"/>
      <c r="I14" s="234"/>
      <c r="J14" s="234"/>
      <c r="K14" s="234"/>
      <c r="L14" s="234"/>
      <c r="M14" s="234"/>
      <c r="N14" s="234"/>
      <c r="O14" s="234"/>
      <c r="P14" s="234"/>
      <c r="Q14" s="234"/>
      <c r="R14" s="235"/>
    </row>
    <row r="15" spans="1:23" x14ac:dyDescent="0.2">
      <c r="A15" s="163" t="s">
        <v>484</v>
      </c>
      <c r="B15" s="317" t="s">
        <v>472</v>
      </c>
      <c r="C15" s="233"/>
      <c r="D15" s="234"/>
      <c r="E15" s="234"/>
      <c r="F15" s="234"/>
      <c r="G15" s="234"/>
      <c r="H15" s="234"/>
      <c r="I15" s="234"/>
      <c r="J15" s="234"/>
      <c r="K15" s="234"/>
      <c r="L15" s="234"/>
      <c r="M15" s="234"/>
      <c r="N15" s="234"/>
      <c r="O15" s="234"/>
      <c r="P15" s="234"/>
      <c r="Q15" s="234"/>
      <c r="R15" s="235"/>
    </row>
    <row r="16" spans="1:23" x14ac:dyDescent="0.2">
      <c r="A16" s="163" t="s">
        <v>474</v>
      </c>
      <c r="B16" s="317" t="s">
        <v>473</v>
      </c>
      <c r="C16" s="233"/>
      <c r="D16" s="234"/>
      <c r="E16" s="234"/>
      <c r="F16" s="234"/>
      <c r="G16" s="234"/>
      <c r="H16" s="234"/>
      <c r="I16" s="234"/>
      <c r="J16" s="234"/>
      <c r="K16" s="234"/>
      <c r="L16" s="234"/>
      <c r="M16" s="234"/>
      <c r="N16" s="234"/>
      <c r="O16" s="234"/>
      <c r="P16" s="234"/>
      <c r="Q16" s="234"/>
      <c r="R16" s="235"/>
    </row>
    <row r="17" spans="1:18" x14ac:dyDescent="0.2">
      <c r="A17" s="318" t="s">
        <v>92</v>
      </c>
      <c r="B17" s="319" t="s">
        <v>93</v>
      </c>
      <c r="C17" s="333"/>
      <c r="D17" s="334">
        <f>SUM(D6:D16)</f>
        <v>1446</v>
      </c>
      <c r="E17" s="334">
        <f>SUM(E6:E16)</f>
        <v>1072</v>
      </c>
      <c r="F17" s="334">
        <f>SUM(F6:F16)</f>
        <v>804</v>
      </c>
      <c r="G17" s="334"/>
      <c r="H17" s="334" t="s">
        <v>561</v>
      </c>
      <c r="I17" s="334" t="s">
        <v>561</v>
      </c>
      <c r="J17" s="334" t="s">
        <v>561</v>
      </c>
      <c r="K17" s="334"/>
      <c r="L17" s="334">
        <f>SUM(L6:L16)</f>
        <v>379</v>
      </c>
      <c r="M17" s="334">
        <f>SUM(M6:M16)</f>
        <v>262</v>
      </c>
      <c r="N17" s="334">
        <f>SUM(N6:N16)</f>
        <v>220</v>
      </c>
      <c r="O17" s="334"/>
      <c r="P17" s="334">
        <f>SUM(P6:P16)</f>
        <v>66</v>
      </c>
      <c r="Q17" s="334">
        <f>SUM(Q6:Q16)</f>
        <v>39</v>
      </c>
      <c r="R17" s="335">
        <f>SUM(R6:R16)</f>
        <v>32</v>
      </c>
    </row>
    <row r="18" spans="1:18" s="6" customFormat="1" x14ac:dyDescent="0.2">
      <c r="A18" s="166" t="s">
        <v>552</v>
      </c>
      <c r="B18" s="320"/>
      <c r="C18" s="523"/>
      <c r="D18" s="524"/>
      <c r="E18" s="524"/>
      <c r="F18" s="524"/>
      <c r="G18" s="524"/>
      <c r="H18" s="524"/>
      <c r="I18" s="524"/>
      <c r="J18" s="524"/>
      <c r="K18" s="524"/>
      <c r="L18" s="524"/>
      <c r="M18" s="524"/>
      <c r="N18" s="524"/>
      <c r="O18" s="524"/>
      <c r="P18" s="524"/>
      <c r="Q18" s="524"/>
      <c r="R18" s="525"/>
    </row>
    <row r="19" spans="1:18" s="2" customFormat="1" x14ac:dyDescent="0.2">
      <c r="A19" s="315" t="s">
        <v>462</v>
      </c>
      <c r="B19" s="316" t="s">
        <v>461</v>
      </c>
      <c r="C19" s="330"/>
      <c r="D19" s="331"/>
      <c r="E19" s="331"/>
      <c r="F19" s="331"/>
      <c r="G19" s="331"/>
      <c r="H19" s="331"/>
      <c r="I19" s="331"/>
      <c r="J19" s="331"/>
      <c r="K19" s="331"/>
      <c r="L19" s="331"/>
      <c r="M19" s="331"/>
      <c r="N19" s="331"/>
      <c r="O19" s="331"/>
      <c r="P19" s="331"/>
      <c r="Q19" s="331"/>
      <c r="R19" s="332"/>
    </row>
    <row r="20" spans="1:18" x14ac:dyDescent="0.2">
      <c r="A20" s="163" t="s">
        <v>476</v>
      </c>
      <c r="B20" s="317" t="s">
        <v>463</v>
      </c>
      <c r="C20" s="233"/>
      <c r="D20" s="234"/>
      <c r="E20" s="234"/>
      <c r="F20" s="234"/>
      <c r="G20" s="234"/>
      <c r="H20" s="234"/>
      <c r="I20" s="234"/>
      <c r="J20" s="234"/>
      <c r="K20" s="234"/>
      <c r="L20" s="234"/>
      <c r="M20" s="234"/>
      <c r="N20" s="234"/>
      <c r="O20" s="234"/>
      <c r="P20" s="234"/>
      <c r="Q20" s="234"/>
      <c r="R20" s="235"/>
    </row>
    <row r="21" spans="1:18" x14ac:dyDescent="0.2">
      <c r="A21" s="163" t="s">
        <v>477</v>
      </c>
      <c r="B21" s="317" t="s">
        <v>464</v>
      </c>
      <c r="C21" s="233"/>
      <c r="D21" s="234"/>
      <c r="E21" s="234"/>
      <c r="F21" s="234"/>
      <c r="G21" s="234"/>
      <c r="H21" s="234"/>
      <c r="I21" s="234"/>
      <c r="J21" s="234"/>
      <c r="K21" s="234"/>
      <c r="L21" s="234"/>
      <c r="M21" s="234"/>
      <c r="N21" s="234"/>
      <c r="O21" s="234"/>
      <c r="P21" s="234"/>
      <c r="Q21" s="234"/>
      <c r="R21" s="235"/>
    </row>
    <row r="22" spans="1:18" x14ac:dyDescent="0.2">
      <c r="A22" s="163" t="s">
        <v>478</v>
      </c>
      <c r="B22" s="317" t="s">
        <v>465</v>
      </c>
      <c r="C22" s="233"/>
      <c r="D22" s="234"/>
      <c r="E22" s="234"/>
      <c r="F22" s="234"/>
      <c r="G22" s="234"/>
      <c r="H22" s="234"/>
      <c r="I22" s="234"/>
      <c r="J22" s="234"/>
      <c r="K22" s="234"/>
      <c r="L22" s="234"/>
      <c r="M22" s="234"/>
      <c r="N22" s="234"/>
      <c r="O22" s="234"/>
      <c r="P22" s="234"/>
      <c r="Q22" s="234"/>
      <c r="R22" s="235"/>
    </row>
    <row r="23" spans="1:18" x14ac:dyDescent="0.2">
      <c r="A23" s="163" t="s">
        <v>479</v>
      </c>
      <c r="B23" s="317" t="s">
        <v>466</v>
      </c>
      <c r="C23" s="500">
        <v>469</v>
      </c>
      <c r="D23" s="501">
        <v>520</v>
      </c>
      <c r="E23" s="501">
        <v>276</v>
      </c>
      <c r="F23" s="501">
        <v>218</v>
      </c>
      <c r="G23" s="234"/>
      <c r="H23" s="234"/>
      <c r="I23" s="234"/>
      <c r="J23" s="234"/>
      <c r="K23" s="500">
        <v>200</v>
      </c>
      <c r="L23" s="501">
        <v>244</v>
      </c>
      <c r="M23" s="501">
        <v>170</v>
      </c>
      <c r="N23" s="501">
        <v>149</v>
      </c>
      <c r="O23" s="500">
        <v>35</v>
      </c>
      <c r="P23" s="501">
        <v>35</v>
      </c>
      <c r="Q23" s="501">
        <v>9</v>
      </c>
      <c r="R23" s="502">
        <v>9</v>
      </c>
    </row>
    <row r="24" spans="1:18" x14ac:dyDescent="0.2">
      <c r="A24" s="163" t="s">
        <v>480</v>
      </c>
      <c r="B24" s="317" t="s">
        <v>467</v>
      </c>
      <c r="C24" s="503">
        <v>708</v>
      </c>
      <c r="D24" s="504">
        <v>858</v>
      </c>
      <c r="E24" s="504">
        <v>372</v>
      </c>
      <c r="F24" s="504">
        <v>307</v>
      </c>
      <c r="G24" s="498"/>
      <c r="H24" s="498"/>
      <c r="I24" s="498"/>
      <c r="J24" s="498"/>
      <c r="K24" s="504">
        <v>389</v>
      </c>
      <c r="L24" s="504">
        <v>448</v>
      </c>
      <c r="M24" s="504">
        <v>271</v>
      </c>
      <c r="N24" s="504">
        <v>227</v>
      </c>
      <c r="O24" s="504">
        <v>118</v>
      </c>
      <c r="P24" s="504">
        <v>119</v>
      </c>
      <c r="Q24" s="504">
        <v>35</v>
      </c>
      <c r="R24" s="505">
        <v>35</v>
      </c>
    </row>
    <row r="25" spans="1:18" x14ac:dyDescent="0.2">
      <c r="A25" s="163" t="s">
        <v>481</v>
      </c>
      <c r="B25" s="317" t="s">
        <v>468</v>
      </c>
      <c r="C25" s="500"/>
      <c r="D25" s="501"/>
      <c r="E25" s="501"/>
      <c r="F25" s="501"/>
      <c r="G25" s="234"/>
      <c r="H25" s="234"/>
      <c r="I25" s="234"/>
      <c r="J25" s="234"/>
      <c r="K25" s="501"/>
      <c r="L25" s="501"/>
      <c r="M25" s="501"/>
      <c r="N25" s="501"/>
      <c r="O25" s="501"/>
      <c r="P25" s="501"/>
      <c r="Q25" s="501"/>
      <c r="R25" s="502"/>
    </row>
    <row r="26" spans="1:18" x14ac:dyDescent="0.2">
      <c r="A26" s="163" t="s">
        <v>475</v>
      </c>
      <c r="B26" s="317" t="s">
        <v>469</v>
      </c>
      <c r="C26" s="500">
        <v>90</v>
      </c>
      <c r="D26" s="501">
        <v>103</v>
      </c>
      <c r="E26" s="501">
        <v>53</v>
      </c>
      <c r="F26" s="501">
        <v>37</v>
      </c>
      <c r="G26" s="234"/>
      <c r="H26" s="234"/>
      <c r="I26" s="234"/>
      <c r="J26" s="234"/>
      <c r="K26" s="500">
        <v>60</v>
      </c>
      <c r="L26" s="501">
        <v>62</v>
      </c>
      <c r="M26" s="501">
        <v>47</v>
      </c>
      <c r="N26" s="501">
        <v>43</v>
      </c>
      <c r="O26" s="501"/>
      <c r="P26" s="501"/>
      <c r="Q26" s="501"/>
      <c r="R26" s="502"/>
    </row>
    <row r="27" spans="1:18" x14ac:dyDescent="0.2">
      <c r="A27" s="163" t="s">
        <v>482</v>
      </c>
      <c r="B27" s="317" t="s">
        <v>470</v>
      </c>
      <c r="C27" s="233"/>
      <c r="D27" s="234"/>
      <c r="E27" s="234"/>
      <c r="F27" s="234"/>
      <c r="G27" s="234"/>
      <c r="H27" s="234"/>
      <c r="I27" s="234"/>
      <c r="J27" s="234"/>
      <c r="K27" s="234"/>
      <c r="L27" s="234"/>
      <c r="M27" s="234"/>
      <c r="N27" s="234"/>
      <c r="O27" s="234"/>
      <c r="P27" s="234"/>
      <c r="Q27" s="234"/>
      <c r="R27" s="235"/>
    </row>
    <row r="28" spans="1:18" x14ac:dyDescent="0.2">
      <c r="A28" s="163" t="s">
        <v>483</v>
      </c>
      <c r="B28" s="317" t="s">
        <v>471</v>
      </c>
      <c r="C28" s="233"/>
      <c r="D28" s="234"/>
      <c r="E28" s="234"/>
      <c r="F28" s="234"/>
      <c r="G28" s="234"/>
      <c r="H28" s="234"/>
      <c r="I28" s="234"/>
      <c r="J28" s="234"/>
      <c r="K28" s="234"/>
      <c r="L28" s="234"/>
      <c r="M28" s="234"/>
      <c r="N28" s="234"/>
      <c r="O28" s="234"/>
      <c r="P28" s="234"/>
      <c r="Q28" s="234"/>
      <c r="R28" s="235"/>
    </row>
    <row r="29" spans="1:18" x14ac:dyDescent="0.2">
      <c r="A29" s="163" t="s">
        <v>484</v>
      </c>
      <c r="B29" s="317" t="s">
        <v>472</v>
      </c>
      <c r="C29" s="236"/>
      <c r="D29" s="237"/>
      <c r="E29" s="237"/>
      <c r="F29" s="237"/>
      <c r="G29" s="237"/>
      <c r="H29" s="237"/>
      <c r="I29" s="237"/>
      <c r="J29" s="237"/>
      <c r="K29" s="237"/>
      <c r="L29" s="237"/>
      <c r="M29" s="237"/>
      <c r="N29" s="237"/>
      <c r="O29" s="237"/>
      <c r="P29" s="237"/>
      <c r="Q29" s="237"/>
      <c r="R29" s="238"/>
    </row>
    <row r="30" spans="1:18" x14ac:dyDescent="0.2">
      <c r="A30" s="163" t="s">
        <v>474</v>
      </c>
      <c r="B30" s="317" t="s">
        <v>473</v>
      </c>
      <c r="C30" s="236"/>
      <c r="D30" s="237"/>
      <c r="E30" s="237"/>
      <c r="F30" s="237"/>
      <c r="G30" s="237"/>
      <c r="H30" s="237"/>
      <c r="I30" s="237"/>
      <c r="J30" s="237"/>
      <c r="K30" s="237"/>
      <c r="L30" s="237"/>
      <c r="M30" s="237"/>
      <c r="N30" s="237"/>
      <c r="O30" s="237"/>
      <c r="P30" s="237"/>
      <c r="Q30" s="237"/>
      <c r="R30" s="238"/>
    </row>
    <row r="31" spans="1:18" x14ac:dyDescent="0.2">
      <c r="A31" s="318" t="s">
        <v>92</v>
      </c>
      <c r="B31" s="319" t="s">
        <v>93</v>
      </c>
      <c r="C31" s="333"/>
      <c r="D31" s="334">
        <f>SUM(D20:D30)</f>
        <v>1481</v>
      </c>
      <c r="E31" s="334">
        <f>SUM(E20:E30)</f>
        <v>701</v>
      </c>
      <c r="F31" s="334">
        <f>SUM(F20:F30)</f>
        <v>562</v>
      </c>
      <c r="G31" s="334"/>
      <c r="H31" s="334" t="s">
        <v>561</v>
      </c>
      <c r="I31" s="334" t="s">
        <v>561</v>
      </c>
      <c r="J31" s="334" t="s">
        <v>561</v>
      </c>
      <c r="K31" s="334"/>
      <c r="L31" s="334">
        <f>SUM(L20:L30)</f>
        <v>754</v>
      </c>
      <c r="M31" s="334">
        <f>SUM(M20:M30)</f>
        <v>488</v>
      </c>
      <c r="N31" s="334">
        <f>SUM(N20:N30)</f>
        <v>419</v>
      </c>
      <c r="O31" s="334"/>
      <c r="P31" s="334">
        <f>SUM(P20:P30)</f>
        <v>154</v>
      </c>
      <c r="Q31" s="334">
        <f>SUM(Q20:Q30)</f>
        <v>44</v>
      </c>
      <c r="R31" s="335">
        <f>SUM(R20:R30)</f>
        <v>44</v>
      </c>
    </row>
    <row r="32" spans="1:18" x14ac:dyDescent="0.2">
      <c r="A32" s="166" t="s">
        <v>553</v>
      </c>
      <c r="B32" s="320"/>
      <c r="C32" s="523"/>
      <c r="D32" s="524"/>
      <c r="E32" s="524"/>
      <c r="F32" s="524"/>
      <c r="G32" s="524"/>
      <c r="H32" s="524"/>
      <c r="I32" s="524"/>
      <c r="J32" s="524"/>
      <c r="K32" s="524"/>
      <c r="L32" s="524"/>
      <c r="M32" s="524"/>
      <c r="N32" s="524"/>
      <c r="O32" s="524"/>
      <c r="P32" s="524"/>
      <c r="Q32" s="524"/>
      <c r="R32" s="525"/>
    </row>
    <row r="33" spans="1:18" x14ac:dyDescent="0.2">
      <c r="A33" s="315" t="s">
        <v>462</v>
      </c>
      <c r="B33" s="316" t="s">
        <v>461</v>
      </c>
      <c r="C33" s="330"/>
      <c r="D33" s="331"/>
      <c r="E33" s="331"/>
      <c r="F33" s="331"/>
      <c r="G33" s="331"/>
      <c r="H33" s="331"/>
      <c r="I33" s="331"/>
      <c r="J33" s="331"/>
      <c r="K33" s="331"/>
      <c r="L33" s="331"/>
      <c r="M33" s="331"/>
      <c r="N33" s="331"/>
      <c r="O33" s="331"/>
      <c r="P33" s="331"/>
      <c r="Q33" s="331"/>
      <c r="R33" s="332"/>
    </row>
    <row r="34" spans="1:18" x14ac:dyDescent="0.2">
      <c r="A34" s="163" t="s">
        <v>476</v>
      </c>
      <c r="B34" s="317" t="s">
        <v>463</v>
      </c>
      <c r="C34" s="233"/>
      <c r="D34" s="234"/>
      <c r="E34" s="234"/>
      <c r="F34" s="234"/>
      <c r="G34" s="234"/>
      <c r="H34" s="234"/>
      <c r="I34" s="234"/>
      <c r="J34" s="234"/>
      <c r="K34" s="234"/>
      <c r="L34" s="234"/>
      <c r="M34" s="234"/>
      <c r="N34" s="234"/>
      <c r="O34" s="234"/>
      <c r="P34" s="234"/>
      <c r="Q34" s="234"/>
      <c r="R34" s="235"/>
    </row>
    <row r="35" spans="1:18" x14ac:dyDescent="0.2">
      <c r="A35" s="163" t="s">
        <v>477</v>
      </c>
      <c r="B35" s="317" t="s">
        <v>464</v>
      </c>
      <c r="C35" s="233"/>
      <c r="D35" s="234"/>
      <c r="E35" s="234"/>
      <c r="F35" s="234"/>
      <c r="G35" s="234"/>
      <c r="H35" s="234"/>
      <c r="I35" s="234"/>
      <c r="J35" s="234"/>
      <c r="K35" s="234"/>
      <c r="L35" s="234"/>
      <c r="M35" s="234"/>
      <c r="N35" s="234"/>
      <c r="O35" s="234"/>
      <c r="P35" s="234"/>
      <c r="Q35" s="234"/>
      <c r="R35" s="235"/>
    </row>
    <row r="36" spans="1:18" x14ac:dyDescent="0.2">
      <c r="A36" s="163" t="s">
        <v>478</v>
      </c>
      <c r="B36" s="317" t="s">
        <v>465</v>
      </c>
      <c r="C36" s="506">
        <v>723</v>
      </c>
      <c r="D36" s="507">
        <v>723</v>
      </c>
      <c r="E36" s="507">
        <v>124</v>
      </c>
      <c r="F36" s="507">
        <v>124</v>
      </c>
      <c r="G36" s="507"/>
      <c r="H36" s="507"/>
      <c r="I36" s="507"/>
      <c r="J36" s="507"/>
      <c r="K36" s="507">
        <v>127</v>
      </c>
      <c r="L36" s="507">
        <v>127</v>
      </c>
      <c r="M36" s="507">
        <v>81</v>
      </c>
      <c r="N36" s="507">
        <v>81</v>
      </c>
      <c r="O36" s="507">
        <v>25</v>
      </c>
      <c r="P36" s="507">
        <v>25</v>
      </c>
      <c r="Q36" s="507">
        <v>19</v>
      </c>
      <c r="R36" s="508">
        <v>19</v>
      </c>
    </row>
    <row r="37" spans="1:18" x14ac:dyDescent="0.2">
      <c r="A37" s="163" t="s">
        <v>479</v>
      </c>
      <c r="B37" s="317" t="s">
        <v>466</v>
      </c>
      <c r="C37" s="497">
        <v>685</v>
      </c>
      <c r="D37" s="498">
        <v>692</v>
      </c>
      <c r="E37" s="498">
        <v>129</v>
      </c>
      <c r="F37" s="498">
        <v>129</v>
      </c>
      <c r="G37" s="498"/>
      <c r="H37" s="498"/>
      <c r="I37" s="498"/>
      <c r="J37" s="498"/>
      <c r="K37" s="498">
        <v>195</v>
      </c>
      <c r="L37" s="498">
        <v>205</v>
      </c>
      <c r="M37" s="498">
        <v>99</v>
      </c>
      <c r="N37" s="498">
        <v>99</v>
      </c>
      <c r="O37" s="498"/>
      <c r="P37" s="498"/>
      <c r="Q37" s="498"/>
      <c r="R37" s="499"/>
    </row>
    <row r="38" spans="1:18" x14ac:dyDescent="0.2">
      <c r="A38" s="163" t="s">
        <v>480</v>
      </c>
      <c r="B38" s="317" t="s">
        <v>467</v>
      </c>
      <c r="C38" s="233"/>
      <c r="D38" s="234"/>
      <c r="E38" s="234"/>
      <c r="F38" s="234"/>
      <c r="G38" s="234"/>
      <c r="H38" s="234"/>
      <c r="I38" s="234"/>
      <c r="J38" s="234"/>
      <c r="K38" s="234"/>
      <c r="L38" s="234"/>
      <c r="M38" s="234"/>
      <c r="N38" s="234"/>
      <c r="O38" s="234"/>
      <c r="P38" s="234"/>
      <c r="Q38" s="234"/>
      <c r="R38" s="235"/>
    </row>
    <row r="39" spans="1:18" x14ac:dyDescent="0.2">
      <c r="A39" s="163" t="s">
        <v>481</v>
      </c>
      <c r="B39" s="317" t="s">
        <v>468</v>
      </c>
      <c r="C39" s="233"/>
      <c r="D39" s="234"/>
      <c r="E39" s="234"/>
      <c r="F39" s="234"/>
      <c r="G39" s="234"/>
      <c r="H39" s="234"/>
      <c r="I39" s="234"/>
      <c r="J39" s="234"/>
      <c r="K39" s="234"/>
      <c r="L39" s="234"/>
      <c r="M39" s="234"/>
      <c r="N39" s="234"/>
      <c r="O39" s="234"/>
      <c r="P39" s="234"/>
      <c r="Q39" s="234"/>
      <c r="R39" s="235"/>
    </row>
    <row r="40" spans="1:18" x14ac:dyDescent="0.2">
      <c r="A40" s="163" t="s">
        <v>475</v>
      </c>
      <c r="B40" s="317" t="s">
        <v>469</v>
      </c>
      <c r="C40" s="233"/>
      <c r="D40" s="234"/>
      <c r="E40" s="234"/>
      <c r="F40" s="234"/>
      <c r="G40" s="234"/>
      <c r="H40" s="234"/>
      <c r="I40" s="234"/>
      <c r="J40" s="234"/>
      <c r="K40" s="234"/>
      <c r="L40" s="234"/>
      <c r="M40" s="234"/>
      <c r="N40" s="234"/>
      <c r="O40" s="234"/>
      <c r="P40" s="234"/>
      <c r="Q40" s="234"/>
      <c r="R40" s="235"/>
    </row>
    <row r="41" spans="1:18" x14ac:dyDescent="0.2">
      <c r="A41" s="163" t="s">
        <v>482</v>
      </c>
      <c r="B41" s="317" t="s">
        <v>470</v>
      </c>
      <c r="C41" s="233"/>
      <c r="D41" s="234"/>
      <c r="E41" s="234"/>
      <c r="F41" s="234"/>
      <c r="G41" s="234"/>
      <c r="H41" s="234"/>
      <c r="I41" s="234"/>
      <c r="J41" s="234"/>
      <c r="K41" s="234"/>
      <c r="L41" s="234"/>
      <c r="M41" s="234"/>
      <c r="N41" s="234"/>
      <c r="O41" s="234"/>
      <c r="P41" s="234"/>
      <c r="Q41" s="234"/>
      <c r="R41" s="235"/>
    </row>
    <row r="42" spans="1:18" x14ac:dyDescent="0.2">
      <c r="A42" s="163" t="s">
        <v>483</v>
      </c>
      <c r="B42" s="317" t="s">
        <v>471</v>
      </c>
      <c r="C42" s="233"/>
      <c r="D42" s="234"/>
      <c r="E42" s="234"/>
      <c r="F42" s="234"/>
      <c r="G42" s="234"/>
      <c r="H42" s="234"/>
      <c r="I42" s="234"/>
      <c r="J42" s="234"/>
      <c r="K42" s="234"/>
      <c r="L42" s="234"/>
      <c r="M42" s="234"/>
      <c r="N42" s="234"/>
      <c r="O42" s="234"/>
      <c r="P42" s="234"/>
      <c r="Q42" s="234"/>
      <c r="R42" s="235"/>
    </row>
    <row r="43" spans="1:18" x14ac:dyDescent="0.2">
      <c r="A43" s="163" t="s">
        <v>484</v>
      </c>
      <c r="B43" s="317" t="s">
        <v>472</v>
      </c>
      <c r="C43" s="236"/>
      <c r="D43" s="237"/>
      <c r="E43" s="237"/>
      <c r="F43" s="237"/>
      <c r="G43" s="237"/>
      <c r="H43" s="237"/>
      <c r="I43" s="237"/>
      <c r="J43" s="237"/>
      <c r="K43" s="237"/>
      <c r="L43" s="237"/>
      <c r="M43" s="237"/>
      <c r="N43" s="237"/>
      <c r="O43" s="237"/>
      <c r="P43" s="237"/>
      <c r="Q43" s="237"/>
      <c r="R43" s="238"/>
    </row>
    <row r="44" spans="1:18" x14ac:dyDescent="0.2">
      <c r="A44" s="163" t="s">
        <v>474</v>
      </c>
      <c r="B44" s="317" t="s">
        <v>473</v>
      </c>
      <c r="C44" s="236"/>
      <c r="D44" s="237"/>
      <c r="E44" s="237"/>
      <c r="F44" s="237"/>
      <c r="G44" s="237"/>
      <c r="H44" s="237"/>
      <c r="I44" s="237"/>
      <c r="J44" s="237"/>
      <c r="K44" s="237"/>
      <c r="L44" s="237"/>
      <c r="M44" s="237"/>
      <c r="N44" s="237"/>
      <c r="O44" s="237"/>
      <c r="P44" s="237"/>
      <c r="Q44" s="237"/>
      <c r="R44" s="238"/>
    </row>
    <row r="45" spans="1:18" x14ac:dyDescent="0.2">
      <c r="A45" s="318" t="s">
        <v>92</v>
      </c>
      <c r="B45" s="319" t="s">
        <v>93</v>
      </c>
      <c r="C45" s="333"/>
      <c r="D45" s="334">
        <f>SUM(D34:D44)</f>
        <v>1415</v>
      </c>
      <c r="E45" s="334">
        <f>SUM(E34:E44)</f>
        <v>253</v>
      </c>
      <c r="F45" s="334">
        <f>SUM(F34:F44)</f>
        <v>253</v>
      </c>
      <c r="G45" s="334"/>
      <c r="H45" s="334" t="s">
        <v>561</v>
      </c>
      <c r="I45" s="334" t="s">
        <v>561</v>
      </c>
      <c r="J45" s="334" t="s">
        <v>561</v>
      </c>
      <c r="K45" s="334"/>
      <c r="L45" s="334">
        <f>SUM(L34:L44)</f>
        <v>332</v>
      </c>
      <c r="M45" s="334">
        <f>SUM(M34:M44)</f>
        <v>180</v>
      </c>
      <c r="N45" s="334">
        <f>SUM(N34:N44)</f>
        <v>180</v>
      </c>
      <c r="O45" s="334"/>
      <c r="P45" s="334">
        <f>SUM(P34:P44)</f>
        <v>25</v>
      </c>
      <c r="Q45" s="334">
        <f>SUM(Q34:Q44)</f>
        <v>19</v>
      </c>
      <c r="R45" s="335">
        <f>SUM(R34:R44)</f>
        <v>19</v>
      </c>
    </row>
    <row r="46" spans="1:18" x14ac:dyDescent="0.2">
      <c r="A46" s="166" t="s">
        <v>554</v>
      </c>
      <c r="B46" s="320"/>
      <c r="C46" s="523"/>
      <c r="D46" s="524"/>
      <c r="E46" s="524"/>
      <c r="F46" s="524"/>
      <c r="G46" s="524"/>
      <c r="H46" s="524"/>
      <c r="I46" s="524"/>
      <c r="J46" s="524"/>
      <c r="K46" s="524"/>
      <c r="L46" s="524"/>
      <c r="M46" s="524"/>
      <c r="N46" s="524"/>
      <c r="O46" s="524"/>
      <c r="P46" s="524"/>
      <c r="Q46" s="524"/>
      <c r="R46" s="525"/>
    </row>
    <row r="47" spans="1:18" x14ac:dyDescent="0.2">
      <c r="A47" s="315" t="s">
        <v>462</v>
      </c>
      <c r="B47" s="316" t="s">
        <v>461</v>
      </c>
      <c r="C47" s="330"/>
      <c r="D47" s="331"/>
      <c r="E47" s="331"/>
      <c r="F47" s="331"/>
      <c r="G47" s="331"/>
      <c r="H47" s="331"/>
      <c r="I47" s="331"/>
      <c r="J47" s="331"/>
      <c r="K47" s="331"/>
      <c r="L47" s="331"/>
      <c r="M47" s="331"/>
      <c r="N47" s="331"/>
      <c r="O47" s="331"/>
      <c r="P47" s="331"/>
      <c r="Q47" s="331"/>
      <c r="R47" s="332"/>
    </row>
    <row r="48" spans="1:18" x14ac:dyDescent="0.2">
      <c r="A48" s="163" t="s">
        <v>476</v>
      </c>
      <c r="B48" s="317" t="s">
        <v>463</v>
      </c>
      <c r="C48" s="233"/>
      <c r="D48" s="234"/>
      <c r="E48" s="234"/>
      <c r="F48" s="234"/>
      <c r="G48" s="234"/>
      <c r="H48" s="234"/>
      <c r="I48" s="234"/>
      <c r="J48" s="234"/>
      <c r="K48" s="234"/>
      <c r="L48" s="234"/>
      <c r="M48" s="234"/>
      <c r="N48" s="234"/>
      <c r="O48" s="234"/>
      <c r="P48" s="234"/>
      <c r="Q48" s="234"/>
      <c r="R48" s="235"/>
    </row>
    <row r="49" spans="1:18" x14ac:dyDescent="0.2">
      <c r="A49" s="163" t="s">
        <v>477</v>
      </c>
      <c r="B49" s="317" t="s">
        <v>464</v>
      </c>
      <c r="C49" s="233"/>
      <c r="D49" s="234"/>
      <c r="E49" s="234"/>
      <c r="F49" s="234"/>
      <c r="G49" s="234"/>
      <c r="H49" s="234"/>
      <c r="I49" s="234"/>
      <c r="J49" s="234"/>
      <c r="K49" s="234"/>
      <c r="L49" s="234"/>
      <c r="M49" s="234"/>
      <c r="N49" s="234"/>
      <c r="O49" s="234"/>
      <c r="P49" s="234"/>
      <c r="Q49" s="234"/>
      <c r="R49" s="235"/>
    </row>
    <row r="50" spans="1:18" x14ac:dyDescent="0.2">
      <c r="A50" s="163" t="s">
        <v>478</v>
      </c>
      <c r="B50" s="317" t="s">
        <v>465</v>
      </c>
      <c r="C50" s="233"/>
      <c r="D50" s="234"/>
      <c r="E50" s="234"/>
      <c r="F50" s="234"/>
      <c r="G50" s="234"/>
      <c r="H50" s="234"/>
      <c r="I50" s="234"/>
      <c r="J50" s="234"/>
      <c r="K50" s="234"/>
      <c r="L50" s="234"/>
      <c r="M50" s="234"/>
      <c r="N50" s="234"/>
      <c r="O50" s="234"/>
      <c r="P50" s="234"/>
      <c r="Q50" s="234"/>
      <c r="R50" s="235"/>
    </row>
    <row r="51" spans="1:18" x14ac:dyDescent="0.2">
      <c r="A51" s="163" t="s">
        <v>479</v>
      </c>
      <c r="B51" s="317" t="s">
        <v>466</v>
      </c>
      <c r="C51" s="233"/>
      <c r="D51" s="234"/>
      <c r="E51" s="234"/>
      <c r="F51" s="234"/>
      <c r="G51" s="234"/>
      <c r="H51" s="234"/>
      <c r="I51" s="234"/>
      <c r="J51" s="234"/>
      <c r="K51" s="234"/>
      <c r="L51" s="234"/>
      <c r="M51" s="234"/>
      <c r="N51" s="234"/>
      <c r="O51" s="234"/>
      <c r="P51" s="234"/>
      <c r="Q51" s="234"/>
      <c r="R51" s="235"/>
    </row>
    <row r="52" spans="1:18" x14ac:dyDescent="0.2">
      <c r="A52" s="163" t="s">
        <v>480</v>
      </c>
      <c r="B52" s="317" t="s">
        <v>467</v>
      </c>
      <c r="C52" s="233"/>
      <c r="D52" s="234"/>
      <c r="E52" s="234"/>
      <c r="F52" s="234"/>
      <c r="G52" s="234"/>
      <c r="H52" s="234"/>
      <c r="I52" s="234"/>
      <c r="J52" s="234"/>
      <c r="K52" s="234"/>
      <c r="L52" s="234"/>
      <c r="M52" s="234"/>
      <c r="N52" s="234"/>
      <c r="O52" s="234"/>
      <c r="P52" s="234"/>
      <c r="Q52" s="234"/>
      <c r="R52" s="235"/>
    </row>
    <row r="53" spans="1:18" x14ac:dyDescent="0.2">
      <c r="A53" s="163" t="s">
        <v>481</v>
      </c>
      <c r="B53" s="317" t="s">
        <v>468</v>
      </c>
      <c r="C53" s="233"/>
      <c r="D53" s="234"/>
      <c r="E53" s="234"/>
      <c r="F53" s="234"/>
      <c r="G53" s="234"/>
      <c r="H53" s="234"/>
      <c r="I53" s="234"/>
      <c r="J53" s="234"/>
      <c r="K53" s="234"/>
      <c r="L53" s="234"/>
      <c r="M53" s="234"/>
      <c r="N53" s="234"/>
      <c r="O53" s="234"/>
      <c r="P53" s="234"/>
      <c r="Q53" s="234"/>
      <c r="R53" s="235"/>
    </row>
    <row r="54" spans="1:18" x14ac:dyDescent="0.2">
      <c r="A54" s="163" t="s">
        <v>475</v>
      </c>
      <c r="B54" s="317" t="s">
        <v>469</v>
      </c>
      <c r="C54" s="497">
        <v>932</v>
      </c>
      <c r="D54" s="498">
        <v>1091</v>
      </c>
      <c r="E54" s="498">
        <v>708</v>
      </c>
      <c r="F54" s="498">
        <v>569</v>
      </c>
      <c r="G54" s="498"/>
      <c r="H54" s="498"/>
      <c r="I54" s="498"/>
      <c r="J54" s="498"/>
      <c r="K54" s="498">
        <v>257</v>
      </c>
      <c r="L54" s="498">
        <v>284</v>
      </c>
      <c r="M54" s="498">
        <v>237</v>
      </c>
      <c r="N54" s="498">
        <v>206</v>
      </c>
      <c r="O54" s="234"/>
      <c r="P54" s="234"/>
      <c r="Q54" s="234"/>
      <c r="R54" s="235"/>
    </row>
    <row r="55" spans="1:18" x14ac:dyDescent="0.2">
      <c r="A55" s="163" t="s">
        <v>482</v>
      </c>
      <c r="B55" s="317" t="s">
        <v>470</v>
      </c>
      <c r="C55" s="233"/>
      <c r="D55" s="234"/>
      <c r="E55" s="234"/>
      <c r="F55" s="234"/>
      <c r="G55" s="234"/>
      <c r="H55" s="234"/>
      <c r="I55" s="234"/>
      <c r="J55" s="234"/>
      <c r="K55" s="234"/>
      <c r="L55" s="234"/>
      <c r="M55" s="234"/>
      <c r="N55" s="234"/>
      <c r="O55" s="498">
        <v>13</v>
      </c>
      <c r="P55" s="498">
        <v>15</v>
      </c>
      <c r="Q55" s="498">
        <v>10</v>
      </c>
      <c r="R55" s="499">
        <v>10</v>
      </c>
    </row>
    <row r="56" spans="1:18" x14ac:dyDescent="0.2">
      <c r="A56" s="163" t="s">
        <v>483</v>
      </c>
      <c r="B56" s="317" t="s">
        <v>471</v>
      </c>
      <c r="C56" s="233"/>
      <c r="D56" s="234"/>
      <c r="E56" s="234"/>
      <c r="F56" s="234"/>
      <c r="G56" s="234"/>
      <c r="H56" s="234"/>
      <c r="I56" s="234"/>
      <c r="J56" s="234"/>
      <c r="K56" s="234"/>
      <c r="L56" s="234"/>
      <c r="M56" s="234"/>
      <c r="N56" s="234"/>
      <c r="O56" s="234"/>
      <c r="P56" s="234"/>
      <c r="Q56" s="234"/>
      <c r="R56" s="235"/>
    </row>
    <row r="57" spans="1:18" x14ac:dyDescent="0.2">
      <c r="A57" s="163" t="s">
        <v>484</v>
      </c>
      <c r="B57" s="317" t="s">
        <v>472</v>
      </c>
      <c r="C57" s="236"/>
      <c r="D57" s="237"/>
      <c r="E57" s="237"/>
      <c r="F57" s="237"/>
      <c r="G57" s="237"/>
      <c r="H57" s="237"/>
      <c r="I57" s="237"/>
      <c r="J57" s="237"/>
      <c r="K57" s="237"/>
      <c r="L57" s="237"/>
      <c r="M57" s="237"/>
      <c r="N57" s="237"/>
      <c r="O57" s="237"/>
      <c r="P57" s="237"/>
      <c r="Q57" s="237"/>
      <c r="R57" s="238"/>
    </row>
    <row r="58" spans="1:18" x14ac:dyDescent="0.2">
      <c r="A58" s="163" t="s">
        <v>474</v>
      </c>
      <c r="B58" s="317" t="s">
        <v>473</v>
      </c>
      <c r="C58" s="236"/>
      <c r="D58" s="237"/>
      <c r="E58" s="237"/>
      <c r="F58" s="237"/>
      <c r="G58" s="237"/>
      <c r="H58" s="237"/>
      <c r="I58" s="237"/>
      <c r="J58" s="237"/>
      <c r="K58" s="237"/>
      <c r="L58" s="237"/>
      <c r="M58" s="237"/>
      <c r="N58" s="237"/>
      <c r="O58" s="237"/>
      <c r="P58" s="237"/>
      <c r="Q58" s="237"/>
      <c r="R58" s="238"/>
    </row>
    <row r="59" spans="1:18" x14ac:dyDescent="0.2">
      <c r="A59" s="318" t="s">
        <v>92</v>
      </c>
      <c r="B59" s="319" t="s">
        <v>93</v>
      </c>
      <c r="C59" s="333"/>
      <c r="D59" s="334">
        <f>SUM(D48:D58)</f>
        <v>1091</v>
      </c>
      <c r="E59" s="334">
        <f>SUM(E48:E58)</f>
        <v>708</v>
      </c>
      <c r="F59" s="334">
        <f>SUM(F48:F58)</f>
        <v>569</v>
      </c>
      <c r="G59" s="334"/>
      <c r="H59" s="334" t="s">
        <v>561</v>
      </c>
      <c r="I59" s="334" t="s">
        <v>561</v>
      </c>
      <c r="J59" s="334" t="s">
        <v>561</v>
      </c>
      <c r="K59" s="334"/>
      <c r="L59" s="334">
        <f>SUM(L48:L58)</f>
        <v>284</v>
      </c>
      <c r="M59" s="334">
        <f>SUM(M48:M58)</f>
        <v>237</v>
      </c>
      <c r="N59" s="334">
        <f>SUM(N48:N58)</f>
        <v>206</v>
      </c>
      <c r="O59" s="334"/>
      <c r="P59" s="334">
        <f>SUM(P48:P58)</f>
        <v>15</v>
      </c>
      <c r="Q59" s="334">
        <f>SUM(Q48:Q58)</f>
        <v>10</v>
      </c>
      <c r="R59" s="335">
        <f>SUM(R48:R58)</f>
        <v>10</v>
      </c>
    </row>
    <row r="60" spans="1:18" x14ac:dyDescent="0.2">
      <c r="A60" s="166" t="s">
        <v>555</v>
      </c>
      <c r="B60" s="320"/>
      <c r="C60" s="523"/>
      <c r="D60" s="524"/>
      <c r="E60" s="524"/>
      <c r="F60" s="524"/>
      <c r="G60" s="524"/>
      <c r="H60" s="524"/>
      <c r="I60" s="524"/>
      <c r="J60" s="524"/>
      <c r="K60" s="524"/>
      <c r="L60" s="524"/>
      <c r="M60" s="524"/>
      <c r="N60" s="524"/>
      <c r="O60" s="524"/>
      <c r="P60" s="524"/>
      <c r="Q60" s="524"/>
      <c r="R60" s="525"/>
    </row>
    <row r="61" spans="1:18" x14ac:dyDescent="0.2">
      <c r="A61" s="315" t="s">
        <v>462</v>
      </c>
      <c r="B61" s="316" t="s">
        <v>461</v>
      </c>
      <c r="C61" s="330"/>
      <c r="D61" s="331"/>
      <c r="E61" s="331"/>
      <c r="F61" s="331"/>
      <c r="G61" s="331"/>
      <c r="H61" s="331"/>
      <c r="I61" s="331"/>
      <c r="J61" s="331"/>
      <c r="K61" s="331"/>
      <c r="L61" s="331"/>
      <c r="M61" s="331"/>
      <c r="N61" s="331"/>
      <c r="O61" s="331"/>
      <c r="P61" s="331"/>
      <c r="Q61" s="331"/>
      <c r="R61" s="332"/>
    </row>
    <row r="62" spans="1:18" x14ac:dyDescent="0.2">
      <c r="A62" s="163" t="s">
        <v>476</v>
      </c>
      <c r="B62" s="317" t="s">
        <v>463</v>
      </c>
      <c r="C62" s="233"/>
      <c r="D62" s="234"/>
      <c r="E62" s="234"/>
      <c r="F62" s="234"/>
      <c r="G62" s="234"/>
      <c r="H62" s="234"/>
      <c r="I62" s="234"/>
      <c r="J62" s="234"/>
      <c r="K62" s="234"/>
      <c r="L62" s="234"/>
      <c r="M62" s="234"/>
      <c r="N62" s="234"/>
      <c r="O62" s="234"/>
      <c r="P62" s="234"/>
      <c r="Q62" s="234"/>
      <c r="R62" s="235"/>
    </row>
    <row r="63" spans="1:18" x14ac:dyDescent="0.2">
      <c r="A63" s="163" t="s">
        <v>477</v>
      </c>
      <c r="B63" s="317" t="s">
        <v>464</v>
      </c>
      <c r="C63" s="497">
        <v>754</v>
      </c>
      <c r="D63" s="498">
        <v>865</v>
      </c>
      <c r="E63" s="498">
        <v>450</v>
      </c>
      <c r="F63" s="498">
        <v>305</v>
      </c>
      <c r="G63" s="498">
        <v>220</v>
      </c>
      <c r="H63" s="498">
        <v>220</v>
      </c>
      <c r="I63" s="498">
        <v>119</v>
      </c>
      <c r="J63" s="498">
        <v>80</v>
      </c>
      <c r="K63" s="504">
        <v>69</v>
      </c>
      <c r="L63" s="504">
        <v>68</v>
      </c>
      <c r="M63" s="504">
        <v>55</v>
      </c>
      <c r="N63" s="504">
        <v>47</v>
      </c>
      <c r="O63" s="498">
        <v>10</v>
      </c>
      <c r="P63" s="498">
        <v>10</v>
      </c>
      <c r="Q63" s="498">
        <v>6</v>
      </c>
      <c r="R63" s="499">
        <v>6</v>
      </c>
    </row>
    <row r="64" spans="1:18" x14ac:dyDescent="0.2">
      <c r="A64" s="163" t="s">
        <v>478</v>
      </c>
      <c r="B64" s="317" t="s">
        <v>465</v>
      </c>
      <c r="C64" s="497">
        <v>402</v>
      </c>
      <c r="D64" s="498">
        <v>406</v>
      </c>
      <c r="E64" s="498">
        <v>240</v>
      </c>
      <c r="F64" s="498">
        <v>169</v>
      </c>
      <c r="G64" s="234"/>
      <c r="H64" s="234"/>
      <c r="I64" s="234"/>
      <c r="J64" s="234"/>
      <c r="K64" s="501"/>
      <c r="L64" s="501"/>
      <c r="M64" s="501"/>
      <c r="N64" s="501"/>
      <c r="O64" s="234"/>
      <c r="P64" s="234"/>
      <c r="Q64" s="234"/>
      <c r="R64" s="235"/>
    </row>
    <row r="65" spans="1:18" x14ac:dyDescent="0.2">
      <c r="A65" s="163" t="s">
        <v>479</v>
      </c>
      <c r="B65" s="317" t="s">
        <v>466</v>
      </c>
      <c r="C65" s="233"/>
      <c r="D65" s="234"/>
      <c r="E65" s="234"/>
      <c r="F65" s="234"/>
      <c r="G65" s="234"/>
      <c r="H65" s="234"/>
      <c r="I65" s="234"/>
      <c r="J65" s="234"/>
      <c r="K65" s="501"/>
      <c r="L65" s="501"/>
      <c r="M65" s="501"/>
      <c r="N65" s="501"/>
      <c r="O65" s="234"/>
      <c r="P65" s="234"/>
      <c r="Q65" s="234"/>
      <c r="R65" s="235"/>
    </row>
    <row r="66" spans="1:18" x14ac:dyDescent="0.2">
      <c r="A66" s="163" t="s">
        <v>480</v>
      </c>
      <c r="B66" s="317" t="s">
        <v>467</v>
      </c>
      <c r="C66" s="233"/>
      <c r="D66" s="234"/>
      <c r="E66" s="234"/>
      <c r="F66" s="234"/>
      <c r="G66" s="234"/>
      <c r="H66" s="234"/>
      <c r="I66" s="234"/>
      <c r="J66" s="234"/>
      <c r="K66" s="500">
        <v>200</v>
      </c>
      <c r="L66" s="501">
        <v>232</v>
      </c>
      <c r="M66" s="501">
        <v>117</v>
      </c>
      <c r="N66" s="501">
        <v>108</v>
      </c>
      <c r="O66" s="234"/>
      <c r="P66" s="234"/>
      <c r="Q66" s="234"/>
      <c r="R66" s="235"/>
    </row>
    <row r="67" spans="1:18" x14ac:dyDescent="0.2">
      <c r="A67" s="163" t="s">
        <v>481</v>
      </c>
      <c r="B67" s="317" t="s">
        <v>468</v>
      </c>
      <c r="C67" s="233"/>
      <c r="D67" s="234"/>
      <c r="E67" s="234"/>
      <c r="F67" s="234"/>
      <c r="G67" s="234"/>
      <c r="H67" s="234"/>
      <c r="I67" s="234"/>
      <c r="J67" s="234"/>
      <c r="K67" s="234"/>
      <c r="L67" s="234"/>
      <c r="M67" s="234"/>
      <c r="N67" s="234"/>
      <c r="O67" s="234"/>
      <c r="P67" s="234"/>
      <c r="Q67" s="234"/>
      <c r="R67" s="235"/>
    </row>
    <row r="68" spans="1:18" x14ac:dyDescent="0.2">
      <c r="A68" s="163" t="s">
        <v>475</v>
      </c>
      <c r="B68" s="317" t="s">
        <v>469</v>
      </c>
      <c r="C68" s="233"/>
      <c r="D68" s="234"/>
      <c r="E68" s="234"/>
      <c r="F68" s="234"/>
      <c r="G68" s="234"/>
      <c r="H68" s="234"/>
      <c r="I68" s="234"/>
      <c r="J68" s="234"/>
      <c r="K68" s="234"/>
      <c r="L68" s="234"/>
      <c r="M68" s="234"/>
      <c r="N68" s="234"/>
      <c r="O68" s="234"/>
      <c r="P68" s="234"/>
      <c r="Q68" s="234"/>
      <c r="R68" s="235"/>
    </row>
    <row r="69" spans="1:18" x14ac:dyDescent="0.2">
      <c r="A69" s="163" t="s">
        <v>482</v>
      </c>
      <c r="B69" s="317" t="s">
        <v>470</v>
      </c>
      <c r="C69" s="233"/>
      <c r="D69" s="234"/>
      <c r="E69" s="234"/>
      <c r="F69" s="234"/>
      <c r="G69" s="234"/>
      <c r="H69" s="234"/>
      <c r="I69" s="234"/>
      <c r="J69" s="234"/>
      <c r="K69" s="234"/>
      <c r="L69" s="234"/>
      <c r="M69" s="234"/>
      <c r="N69" s="234"/>
      <c r="O69" s="234"/>
      <c r="P69" s="234"/>
      <c r="Q69" s="234"/>
      <c r="R69" s="235"/>
    </row>
    <row r="70" spans="1:18" x14ac:dyDescent="0.2">
      <c r="A70" s="163" t="s">
        <v>483</v>
      </c>
      <c r="B70" s="317" t="s">
        <v>471</v>
      </c>
      <c r="C70" s="233"/>
      <c r="D70" s="234"/>
      <c r="E70" s="234"/>
      <c r="F70" s="234"/>
      <c r="G70" s="234"/>
      <c r="H70" s="234"/>
      <c r="I70" s="234"/>
      <c r="J70" s="234"/>
      <c r="K70" s="234"/>
      <c r="L70" s="234"/>
      <c r="M70" s="234"/>
      <c r="N70" s="234"/>
      <c r="O70" s="234"/>
      <c r="P70" s="234"/>
      <c r="Q70" s="234"/>
      <c r="R70" s="235"/>
    </row>
    <row r="71" spans="1:18" x14ac:dyDescent="0.2">
      <c r="A71" s="163" t="s">
        <v>484</v>
      </c>
      <c r="B71" s="317" t="s">
        <v>472</v>
      </c>
      <c r="C71" s="497">
        <v>424</v>
      </c>
      <c r="D71" s="498">
        <v>469</v>
      </c>
      <c r="E71" s="498">
        <v>249</v>
      </c>
      <c r="F71" s="498">
        <v>173</v>
      </c>
      <c r="G71" s="237"/>
      <c r="H71" s="237"/>
      <c r="I71" s="237"/>
      <c r="J71" s="237"/>
      <c r="K71" s="237"/>
      <c r="L71" s="237"/>
      <c r="M71" s="237"/>
      <c r="N71" s="237"/>
      <c r="O71" s="237"/>
      <c r="P71" s="237"/>
      <c r="Q71" s="237"/>
      <c r="R71" s="238"/>
    </row>
    <row r="72" spans="1:18" x14ac:dyDescent="0.2">
      <c r="A72" s="163" t="s">
        <v>474</v>
      </c>
      <c r="B72" s="317" t="s">
        <v>473</v>
      </c>
      <c r="C72" s="236"/>
      <c r="D72" s="237"/>
      <c r="E72" s="237"/>
      <c r="F72" s="237"/>
      <c r="G72" s="237"/>
      <c r="H72" s="237"/>
      <c r="I72" s="237"/>
      <c r="J72" s="237"/>
      <c r="K72" s="237"/>
      <c r="L72" s="237"/>
      <c r="M72" s="237"/>
      <c r="N72" s="237"/>
      <c r="O72" s="237"/>
      <c r="P72" s="237"/>
      <c r="Q72" s="237"/>
      <c r="R72" s="238"/>
    </row>
    <row r="73" spans="1:18" x14ac:dyDescent="0.2">
      <c r="A73" s="318" t="s">
        <v>92</v>
      </c>
      <c r="B73" s="319" t="s">
        <v>93</v>
      </c>
      <c r="C73" s="333"/>
      <c r="D73" s="334">
        <f>SUM(D62:D72)</f>
        <v>1740</v>
      </c>
      <c r="E73" s="334">
        <f>SUM(E62:E72)</f>
        <v>939</v>
      </c>
      <c r="F73" s="334">
        <f>SUM(F62:F72)</f>
        <v>647</v>
      </c>
      <c r="G73" s="334"/>
      <c r="H73" s="334">
        <f>SUM(H62:H72)</f>
        <v>220</v>
      </c>
      <c r="I73" s="334">
        <f>SUM(I62:I72)</f>
        <v>119</v>
      </c>
      <c r="J73" s="334">
        <f>SUM(J62:J72)</f>
        <v>80</v>
      </c>
      <c r="K73" s="334"/>
      <c r="L73" s="334">
        <f>SUM(L62:L72)</f>
        <v>300</v>
      </c>
      <c r="M73" s="334">
        <f>SUM(M62:M72)</f>
        <v>172</v>
      </c>
      <c r="N73" s="334">
        <f>SUM(N62:N72)</f>
        <v>155</v>
      </c>
      <c r="O73" s="334"/>
      <c r="P73" s="334">
        <f>SUM(P62:P72)</f>
        <v>10</v>
      </c>
      <c r="Q73" s="334">
        <f>SUM(Q62:Q72)</f>
        <v>6</v>
      </c>
      <c r="R73" s="335">
        <f>SUM(R62:R72)</f>
        <v>6</v>
      </c>
    </row>
    <row r="74" spans="1:18" x14ac:dyDescent="0.2">
      <c r="A74" s="166" t="s">
        <v>556</v>
      </c>
      <c r="B74" s="320"/>
      <c r="C74" s="523"/>
      <c r="D74" s="524"/>
      <c r="E74" s="524"/>
      <c r="F74" s="524"/>
      <c r="G74" s="524"/>
      <c r="H74" s="524"/>
      <c r="I74" s="524"/>
      <c r="J74" s="524"/>
      <c r="K74" s="524"/>
      <c r="L74" s="524"/>
      <c r="M74" s="524"/>
      <c r="N74" s="524"/>
      <c r="O74" s="524"/>
      <c r="P74" s="524"/>
      <c r="Q74" s="524"/>
      <c r="R74" s="525"/>
    </row>
    <row r="75" spans="1:18" x14ac:dyDescent="0.2">
      <c r="A75" s="315" t="s">
        <v>462</v>
      </c>
      <c r="B75" s="316" t="s">
        <v>461</v>
      </c>
      <c r="C75" s="330"/>
      <c r="D75" s="331"/>
      <c r="E75" s="331"/>
      <c r="F75" s="331"/>
      <c r="G75" s="331"/>
      <c r="H75" s="331"/>
      <c r="I75" s="331"/>
      <c r="J75" s="331"/>
      <c r="K75" s="331"/>
      <c r="L75" s="331"/>
      <c r="M75" s="331"/>
      <c r="N75" s="331"/>
      <c r="O75" s="331"/>
      <c r="P75" s="331"/>
      <c r="Q75" s="331"/>
      <c r="R75" s="332"/>
    </row>
    <row r="76" spans="1:18" x14ac:dyDescent="0.2">
      <c r="A76" s="163" t="s">
        <v>476</v>
      </c>
      <c r="B76" s="317" t="s">
        <v>463</v>
      </c>
      <c r="C76" s="233"/>
      <c r="D76" s="234"/>
      <c r="E76" s="234"/>
      <c r="F76" s="234"/>
      <c r="G76" s="234"/>
      <c r="H76" s="234"/>
      <c r="I76" s="234"/>
      <c r="J76" s="234"/>
      <c r="K76" s="234"/>
      <c r="L76" s="234"/>
      <c r="M76" s="234"/>
      <c r="N76" s="234"/>
      <c r="O76" s="234"/>
      <c r="P76" s="234"/>
      <c r="Q76" s="234"/>
      <c r="R76" s="235"/>
    </row>
    <row r="77" spans="1:18" x14ac:dyDescent="0.2">
      <c r="A77" s="163" t="s">
        <v>477</v>
      </c>
      <c r="B77" s="317" t="s">
        <v>464</v>
      </c>
      <c r="C77" s="233"/>
      <c r="D77" s="234"/>
      <c r="E77" s="234"/>
      <c r="F77" s="234"/>
      <c r="G77" s="234"/>
      <c r="H77" s="234"/>
      <c r="I77" s="234"/>
      <c r="J77" s="234"/>
      <c r="K77" s="234"/>
      <c r="L77" s="234"/>
      <c r="M77" s="234"/>
      <c r="N77" s="234"/>
      <c r="O77" s="234"/>
      <c r="P77" s="234"/>
      <c r="Q77" s="234"/>
      <c r="R77" s="235"/>
    </row>
    <row r="78" spans="1:18" x14ac:dyDescent="0.2">
      <c r="A78" s="163" t="s">
        <v>478</v>
      </c>
      <c r="B78" s="317" t="s">
        <v>465</v>
      </c>
      <c r="C78" s="233"/>
      <c r="D78" s="234"/>
      <c r="E78" s="234"/>
      <c r="F78" s="234"/>
      <c r="G78" s="234"/>
      <c r="H78" s="234"/>
      <c r="I78" s="234"/>
      <c r="J78" s="234"/>
      <c r="K78" s="234"/>
      <c r="L78" s="234"/>
      <c r="M78" s="234"/>
      <c r="N78" s="234"/>
      <c r="O78" s="234"/>
      <c r="P78" s="234"/>
      <c r="Q78" s="234"/>
      <c r="R78" s="235"/>
    </row>
    <row r="79" spans="1:18" x14ac:dyDescent="0.2">
      <c r="A79" s="163" t="s">
        <v>479</v>
      </c>
      <c r="B79" s="317" t="s">
        <v>466</v>
      </c>
      <c r="C79" s="233"/>
      <c r="D79" s="234"/>
      <c r="E79" s="234"/>
      <c r="F79" s="234"/>
      <c r="G79" s="234"/>
      <c r="H79" s="234"/>
      <c r="I79" s="234"/>
      <c r="J79" s="234"/>
      <c r="K79" s="234"/>
      <c r="L79" s="234"/>
      <c r="M79" s="234"/>
      <c r="N79" s="234"/>
      <c r="O79" s="234"/>
      <c r="P79" s="234"/>
      <c r="Q79" s="234"/>
      <c r="R79" s="235"/>
    </row>
    <row r="80" spans="1:18" x14ac:dyDescent="0.2">
      <c r="A80" s="163" t="s">
        <v>480</v>
      </c>
      <c r="B80" s="317" t="s">
        <v>467</v>
      </c>
      <c r="C80" s="233"/>
      <c r="D80" s="234"/>
      <c r="E80" s="234"/>
      <c r="F80" s="234"/>
      <c r="G80" s="234"/>
      <c r="H80" s="234"/>
      <c r="I80" s="234"/>
      <c r="J80" s="234"/>
      <c r="K80" s="234"/>
      <c r="L80" s="234"/>
      <c r="M80" s="234"/>
      <c r="N80" s="234"/>
      <c r="O80" s="234"/>
      <c r="P80" s="234"/>
      <c r="Q80" s="234"/>
      <c r="R80" s="235"/>
    </row>
    <row r="81" spans="1:18" x14ac:dyDescent="0.2">
      <c r="A81" s="163" t="s">
        <v>481</v>
      </c>
      <c r="B81" s="317" t="s">
        <v>468</v>
      </c>
      <c r="C81" s="233"/>
      <c r="D81" s="234"/>
      <c r="E81" s="234"/>
      <c r="F81" s="234"/>
      <c r="G81" s="234"/>
      <c r="H81" s="234"/>
      <c r="I81" s="234"/>
      <c r="J81" s="234"/>
      <c r="K81" s="234"/>
      <c r="L81" s="234"/>
      <c r="M81" s="234"/>
      <c r="N81" s="234"/>
      <c r="O81" s="234"/>
      <c r="P81" s="234"/>
      <c r="Q81" s="234"/>
      <c r="R81" s="235"/>
    </row>
    <row r="82" spans="1:18" x14ac:dyDescent="0.2">
      <c r="A82" s="163" t="s">
        <v>475</v>
      </c>
      <c r="B82" s="317" t="s">
        <v>469</v>
      </c>
      <c r="C82" s="233"/>
      <c r="D82" s="234"/>
      <c r="E82" s="234"/>
      <c r="F82" s="234"/>
      <c r="G82" s="234"/>
      <c r="H82" s="234"/>
      <c r="I82" s="234"/>
      <c r="J82" s="234"/>
      <c r="K82" s="234"/>
      <c r="L82" s="234"/>
      <c r="M82" s="234"/>
      <c r="N82" s="234"/>
      <c r="O82" s="234"/>
      <c r="P82" s="234"/>
      <c r="Q82" s="234"/>
      <c r="R82" s="235"/>
    </row>
    <row r="83" spans="1:18" x14ac:dyDescent="0.2">
      <c r="A83" s="163" t="s">
        <v>482</v>
      </c>
      <c r="B83" s="317" t="s">
        <v>470</v>
      </c>
      <c r="C83" s="500">
        <v>300</v>
      </c>
      <c r="D83" s="501">
        <v>309</v>
      </c>
      <c r="E83" s="501">
        <v>248</v>
      </c>
      <c r="F83" s="501">
        <v>182</v>
      </c>
      <c r="G83" s="234"/>
      <c r="H83" s="234"/>
      <c r="I83" s="234"/>
      <c r="J83" s="234"/>
      <c r="K83" s="234"/>
      <c r="L83" s="234"/>
      <c r="M83" s="234"/>
      <c r="N83" s="234"/>
      <c r="O83" s="234"/>
      <c r="P83" s="234"/>
      <c r="Q83" s="234"/>
      <c r="R83" s="235"/>
    </row>
    <row r="84" spans="1:18" x14ac:dyDescent="0.2">
      <c r="A84" s="163" t="s">
        <v>483</v>
      </c>
      <c r="B84" s="317" t="s">
        <v>471</v>
      </c>
      <c r="C84" s="500"/>
      <c r="D84" s="501"/>
      <c r="E84" s="501"/>
      <c r="F84" s="501"/>
      <c r="G84" s="234"/>
      <c r="H84" s="234"/>
      <c r="I84" s="234"/>
      <c r="J84" s="234"/>
      <c r="K84" s="234"/>
      <c r="L84" s="234"/>
      <c r="M84" s="234"/>
      <c r="N84" s="234"/>
      <c r="O84" s="234"/>
      <c r="P84" s="234"/>
      <c r="Q84" s="234"/>
      <c r="R84" s="235"/>
    </row>
    <row r="85" spans="1:18" x14ac:dyDescent="0.2">
      <c r="A85" s="163" t="s">
        <v>484</v>
      </c>
      <c r="B85" s="317" t="s">
        <v>472</v>
      </c>
      <c r="C85" s="509"/>
      <c r="D85" s="510"/>
      <c r="E85" s="510"/>
      <c r="F85" s="510"/>
      <c r="G85" s="237"/>
      <c r="H85" s="237"/>
      <c r="I85" s="237"/>
      <c r="J85" s="237"/>
      <c r="K85" s="237"/>
      <c r="L85" s="237"/>
      <c r="M85" s="237"/>
      <c r="N85" s="237"/>
      <c r="O85" s="237"/>
      <c r="P85" s="237"/>
      <c r="Q85" s="237"/>
      <c r="R85" s="238"/>
    </row>
    <row r="86" spans="1:18" x14ac:dyDescent="0.2">
      <c r="A86" s="163" t="s">
        <v>474</v>
      </c>
      <c r="B86" s="317" t="s">
        <v>473</v>
      </c>
      <c r="C86" s="503">
        <v>556</v>
      </c>
      <c r="D86" s="504">
        <v>607</v>
      </c>
      <c r="E86" s="504">
        <v>453</v>
      </c>
      <c r="F86" s="504">
        <v>322</v>
      </c>
      <c r="G86" s="498"/>
      <c r="H86" s="498"/>
      <c r="I86" s="498"/>
      <c r="J86" s="498"/>
      <c r="K86" s="498">
        <v>221</v>
      </c>
      <c r="L86" s="498">
        <v>233</v>
      </c>
      <c r="M86" s="498">
        <v>185</v>
      </c>
      <c r="N86" s="498">
        <v>177</v>
      </c>
      <c r="O86" s="498"/>
      <c r="P86" s="498"/>
      <c r="Q86" s="498"/>
      <c r="R86" s="499"/>
    </row>
    <row r="87" spans="1:18" x14ac:dyDescent="0.2">
      <c r="A87" s="318" t="s">
        <v>92</v>
      </c>
      <c r="B87" s="319" t="s">
        <v>93</v>
      </c>
      <c r="C87" s="333"/>
      <c r="D87" s="334">
        <f>SUM(D76:D86)</f>
        <v>916</v>
      </c>
      <c r="E87" s="334">
        <f>SUM(E76:E86)</f>
        <v>701</v>
      </c>
      <c r="F87" s="334">
        <f>SUM(F76:F86)</f>
        <v>504</v>
      </c>
      <c r="G87" s="334"/>
      <c r="H87" s="334" t="s">
        <v>561</v>
      </c>
      <c r="I87" s="334" t="s">
        <v>561</v>
      </c>
      <c r="J87" s="334" t="s">
        <v>561</v>
      </c>
      <c r="K87" s="334"/>
      <c r="L87" s="334">
        <f>SUM(L76:L86)</f>
        <v>233</v>
      </c>
      <c r="M87" s="334">
        <f>SUM(M76:M86)</f>
        <v>185</v>
      </c>
      <c r="N87" s="334">
        <f>SUM(N76:N86)</f>
        <v>177</v>
      </c>
      <c r="O87" s="334"/>
      <c r="P87" s="334" t="s">
        <v>561</v>
      </c>
      <c r="Q87" s="334" t="s">
        <v>561</v>
      </c>
      <c r="R87" s="335" t="s">
        <v>561</v>
      </c>
    </row>
    <row r="88" spans="1:18" x14ac:dyDescent="0.2">
      <c r="A88" s="166" t="s">
        <v>600</v>
      </c>
      <c r="B88" s="320"/>
      <c r="C88" s="523"/>
      <c r="D88" s="524"/>
      <c r="E88" s="524"/>
      <c r="F88" s="524"/>
      <c r="G88" s="524"/>
      <c r="H88" s="524"/>
      <c r="I88" s="524"/>
      <c r="J88" s="524"/>
      <c r="K88" s="524"/>
      <c r="L88" s="524"/>
      <c r="M88" s="524"/>
      <c r="N88" s="524"/>
      <c r="O88" s="524"/>
      <c r="P88" s="524"/>
      <c r="Q88" s="524"/>
      <c r="R88" s="525"/>
    </row>
    <row r="89" spans="1:18" x14ac:dyDescent="0.2">
      <c r="A89" s="315" t="s">
        <v>462</v>
      </c>
      <c r="B89" s="316" t="s">
        <v>461</v>
      </c>
      <c r="C89" s="330"/>
      <c r="D89" s="331"/>
      <c r="E89" s="331"/>
      <c r="F89" s="331"/>
      <c r="G89" s="331"/>
      <c r="H89" s="331"/>
      <c r="I89" s="331"/>
      <c r="J89" s="331"/>
      <c r="K89" s="331"/>
      <c r="L89" s="331"/>
      <c r="M89" s="331"/>
      <c r="N89" s="331"/>
      <c r="O89" s="331"/>
      <c r="P89" s="331"/>
      <c r="Q89" s="331"/>
      <c r="R89" s="332"/>
    </row>
    <row r="90" spans="1:18" x14ac:dyDescent="0.2">
      <c r="A90" s="163" t="s">
        <v>476</v>
      </c>
      <c r="B90" s="317" t="s">
        <v>463</v>
      </c>
      <c r="C90" s="233"/>
      <c r="D90" s="234"/>
      <c r="E90" s="234"/>
      <c r="F90" s="234"/>
      <c r="G90" s="234"/>
      <c r="H90" s="234"/>
      <c r="I90" s="234"/>
      <c r="J90" s="234"/>
      <c r="K90" s="234"/>
      <c r="L90" s="234"/>
      <c r="M90" s="234"/>
      <c r="N90" s="234"/>
      <c r="O90" s="234"/>
      <c r="P90" s="234"/>
      <c r="Q90" s="234"/>
      <c r="R90" s="235"/>
    </row>
    <row r="91" spans="1:18" x14ac:dyDescent="0.2">
      <c r="A91" s="163" t="s">
        <v>477</v>
      </c>
      <c r="B91" s="317" t="s">
        <v>464</v>
      </c>
      <c r="C91" s="233"/>
      <c r="D91" s="234"/>
      <c r="E91" s="234"/>
      <c r="F91" s="234"/>
      <c r="G91" s="234"/>
      <c r="H91" s="234"/>
      <c r="I91" s="234"/>
      <c r="J91" s="234"/>
      <c r="K91" s="234"/>
      <c r="L91" s="234"/>
      <c r="M91" s="234"/>
      <c r="N91" s="234"/>
      <c r="O91" s="234"/>
      <c r="P91" s="234"/>
      <c r="Q91" s="234"/>
      <c r="R91" s="235"/>
    </row>
    <row r="92" spans="1:18" x14ac:dyDescent="0.2">
      <c r="A92" s="163" t="s">
        <v>478</v>
      </c>
      <c r="B92" s="317" t="s">
        <v>465</v>
      </c>
      <c r="C92" s="233"/>
      <c r="D92" s="234"/>
      <c r="E92" s="234"/>
      <c r="F92" s="234"/>
      <c r="G92" s="234"/>
      <c r="H92" s="234"/>
      <c r="I92" s="234"/>
      <c r="J92" s="234"/>
      <c r="K92" s="234"/>
      <c r="L92" s="234"/>
      <c r="M92" s="234"/>
      <c r="N92" s="234"/>
      <c r="O92" s="234"/>
      <c r="P92" s="234"/>
      <c r="Q92" s="234"/>
      <c r="R92" s="235"/>
    </row>
    <row r="93" spans="1:18" x14ac:dyDescent="0.2">
      <c r="A93" s="163" t="s">
        <v>479</v>
      </c>
      <c r="B93" s="317" t="s">
        <v>466</v>
      </c>
      <c r="C93" s="233"/>
      <c r="D93" s="234"/>
      <c r="E93" s="234"/>
      <c r="F93" s="234"/>
      <c r="G93" s="234"/>
      <c r="H93" s="234"/>
      <c r="I93" s="234"/>
      <c r="J93" s="234"/>
      <c r="K93" s="234"/>
      <c r="L93" s="234"/>
      <c r="M93" s="234"/>
      <c r="N93" s="234"/>
      <c r="O93" s="234"/>
      <c r="P93" s="234"/>
      <c r="Q93" s="234"/>
      <c r="R93" s="235"/>
    </row>
    <row r="94" spans="1:18" x14ac:dyDescent="0.2">
      <c r="A94" s="163" t="s">
        <v>480</v>
      </c>
      <c r="B94" s="317" t="s">
        <v>467</v>
      </c>
      <c r="C94" s="233"/>
      <c r="D94" s="234"/>
      <c r="E94" s="234"/>
      <c r="F94" s="234"/>
      <c r="G94" s="234"/>
      <c r="H94" s="234"/>
      <c r="I94" s="234"/>
      <c r="J94" s="234"/>
      <c r="K94" s="234"/>
      <c r="L94" s="234"/>
      <c r="M94" s="234"/>
      <c r="N94" s="234"/>
      <c r="O94" s="234"/>
      <c r="P94" s="234"/>
      <c r="Q94" s="234"/>
      <c r="R94" s="235"/>
    </row>
    <row r="95" spans="1:18" x14ac:dyDescent="0.2">
      <c r="A95" s="163" t="s">
        <v>481</v>
      </c>
      <c r="B95" s="317" t="s">
        <v>468</v>
      </c>
      <c r="C95" s="233"/>
      <c r="D95" s="234"/>
      <c r="E95" s="234"/>
      <c r="F95" s="234"/>
      <c r="G95" s="234"/>
      <c r="H95" s="234"/>
      <c r="I95" s="234"/>
      <c r="J95" s="234"/>
      <c r="K95" s="234"/>
      <c r="L95" s="234"/>
      <c r="M95" s="234"/>
      <c r="N95" s="234"/>
      <c r="O95" s="234"/>
      <c r="P95" s="234"/>
      <c r="Q95" s="234"/>
      <c r="R95" s="235"/>
    </row>
    <row r="96" spans="1:18" x14ac:dyDescent="0.2">
      <c r="A96" s="163" t="s">
        <v>475</v>
      </c>
      <c r="B96" s="317" t="s">
        <v>469</v>
      </c>
      <c r="C96" s="233"/>
      <c r="D96" s="234"/>
      <c r="E96" s="234"/>
      <c r="F96" s="234"/>
      <c r="G96" s="234"/>
      <c r="H96" s="234"/>
      <c r="I96" s="234"/>
      <c r="J96" s="234"/>
      <c r="K96" s="234"/>
      <c r="L96" s="234"/>
      <c r="M96" s="234"/>
      <c r="N96" s="234"/>
      <c r="O96" s="234"/>
      <c r="P96" s="234"/>
      <c r="Q96" s="234"/>
      <c r="R96" s="235"/>
    </row>
    <row r="97" spans="1:18" x14ac:dyDescent="0.2">
      <c r="A97" s="163" t="s">
        <v>482</v>
      </c>
      <c r="B97" s="317" t="s">
        <v>470</v>
      </c>
      <c r="C97" s="233"/>
      <c r="D97" s="234"/>
      <c r="E97" s="234"/>
      <c r="F97" s="234"/>
      <c r="G97" s="234"/>
      <c r="H97" s="234"/>
      <c r="I97" s="234"/>
      <c r="J97" s="234"/>
      <c r="K97" s="234"/>
      <c r="L97" s="234"/>
      <c r="M97" s="234"/>
      <c r="N97" s="234"/>
      <c r="O97" s="498">
        <v>14</v>
      </c>
      <c r="P97" s="498">
        <v>14</v>
      </c>
      <c r="Q97" s="498">
        <v>13</v>
      </c>
      <c r="R97" s="499">
        <v>11</v>
      </c>
    </row>
    <row r="98" spans="1:18" x14ac:dyDescent="0.2">
      <c r="A98" s="163" t="s">
        <v>483</v>
      </c>
      <c r="B98" s="317" t="s">
        <v>471</v>
      </c>
      <c r="C98" s="233"/>
      <c r="D98" s="234"/>
      <c r="E98" s="234"/>
      <c r="F98" s="234"/>
      <c r="G98" s="234"/>
      <c r="H98" s="234"/>
      <c r="I98" s="234"/>
      <c r="J98" s="234"/>
      <c r="K98" s="234"/>
      <c r="L98" s="234"/>
      <c r="M98" s="234"/>
      <c r="N98" s="234"/>
      <c r="O98" s="234"/>
      <c r="P98" s="234"/>
      <c r="Q98" s="234"/>
      <c r="R98" s="235"/>
    </row>
    <row r="99" spans="1:18" x14ac:dyDescent="0.2">
      <c r="A99" s="163" t="s">
        <v>484</v>
      </c>
      <c r="B99" s="317" t="s">
        <v>472</v>
      </c>
      <c r="C99" s="236"/>
      <c r="D99" s="237"/>
      <c r="E99" s="237"/>
      <c r="F99" s="237"/>
      <c r="G99" s="237"/>
      <c r="H99" s="237"/>
      <c r="I99" s="237"/>
      <c r="J99" s="237"/>
      <c r="K99" s="237"/>
      <c r="L99" s="237"/>
      <c r="M99" s="237"/>
      <c r="N99" s="237"/>
      <c r="O99" s="237"/>
      <c r="P99" s="237"/>
      <c r="Q99" s="237"/>
      <c r="R99" s="238"/>
    </row>
    <row r="100" spans="1:18" x14ac:dyDescent="0.2">
      <c r="A100" s="163" t="s">
        <v>474</v>
      </c>
      <c r="B100" s="317" t="s">
        <v>473</v>
      </c>
      <c r="C100" s="236"/>
      <c r="D100" s="237"/>
      <c r="E100" s="237"/>
      <c r="F100" s="237"/>
      <c r="G100" s="237"/>
      <c r="H100" s="237"/>
      <c r="I100" s="237"/>
      <c r="J100" s="237"/>
      <c r="K100" s="237"/>
      <c r="L100" s="237"/>
      <c r="M100" s="237"/>
      <c r="N100" s="237"/>
      <c r="O100" s="237"/>
      <c r="P100" s="237"/>
      <c r="Q100" s="237"/>
      <c r="R100" s="238"/>
    </row>
    <row r="101" spans="1:18" x14ac:dyDescent="0.2">
      <c r="A101" s="318" t="s">
        <v>92</v>
      </c>
      <c r="B101" s="319" t="s">
        <v>93</v>
      </c>
      <c r="C101" s="333"/>
      <c r="D101" s="334" t="s">
        <v>561</v>
      </c>
      <c r="E101" s="334" t="s">
        <v>561</v>
      </c>
      <c r="F101" s="334" t="s">
        <v>561</v>
      </c>
      <c r="G101" s="334"/>
      <c r="H101" s="334" t="s">
        <v>561</v>
      </c>
      <c r="I101" s="334" t="s">
        <v>561</v>
      </c>
      <c r="J101" s="334" t="s">
        <v>561</v>
      </c>
      <c r="K101" s="334" t="s">
        <v>561</v>
      </c>
      <c r="L101" s="334" t="s">
        <v>561</v>
      </c>
      <c r="M101" s="334" t="s">
        <v>561</v>
      </c>
      <c r="N101" s="334" t="s">
        <v>561</v>
      </c>
      <c r="O101" s="334"/>
      <c r="P101" s="334">
        <f>SUM(P90:P100)</f>
        <v>14</v>
      </c>
      <c r="Q101" s="334">
        <f>SUM(Q90:Q100)</f>
        <v>13</v>
      </c>
      <c r="R101" s="335">
        <f>SUM(R90:R100)</f>
        <v>11</v>
      </c>
    </row>
    <row r="102" spans="1:18" x14ac:dyDescent="0.2">
      <c r="A102" s="166" t="s">
        <v>505</v>
      </c>
      <c r="B102" s="602" t="s">
        <v>561</v>
      </c>
      <c r="C102" s="603"/>
      <c r="D102" s="603"/>
      <c r="E102" s="603"/>
      <c r="F102" s="603"/>
      <c r="G102" s="603"/>
      <c r="H102" s="603"/>
      <c r="I102" s="603"/>
      <c r="J102" s="603"/>
      <c r="K102" s="603"/>
      <c r="L102" s="603"/>
      <c r="M102" s="603"/>
      <c r="N102" s="603"/>
      <c r="O102" s="603"/>
      <c r="P102" s="603"/>
      <c r="Q102" s="603"/>
      <c r="R102" s="604"/>
    </row>
    <row r="103" spans="1:18" x14ac:dyDescent="0.2">
      <c r="A103" s="315" t="s">
        <v>462</v>
      </c>
      <c r="B103" s="316" t="s">
        <v>461</v>
      </c>
      <c r="C103" s="330"/>
      <c r="D103" s="331"/>
      <c r="E103" s="331"/>
      <c r="F103" s="331"/>
      <c r="G103" s="331"/>
      <c r="H103" s="331"/>
      <c r="I103" s="331"/>
      <c r="J103" s="331"/>
      <c r="K103" s="331"/>
      <c r="L103" s="331"/>
      <c r="M103" s="331"/>
      <c r="N103" s="331"/>
      <c r="O103" s="331"/>
      <c r="P103" s="331"/>
      <c r="Q103" s="331"/>
      <c r="R103" s="332"/>
    </row>
    <row r="104" spans="1:18" x14ac:dyDescent="0.2">
      <c r="A104" s="163" t="s">
        <v>476</v>
      </c>
      <c r="B104" s="317" t="s">
        <v>463</v>
      </c>
      <c r="C104" s="234">
        <f t="shared" ref="C104:R114" si="0">SUM(C6,C20,C34,C48,C62,C76,C90)</f>
        <v>0</v>
      </c>
      <c r="D104" s="234">
        <f t="shared" si="0"/>
        <v>0</v>
      </c>
      <c r="E104" s="234">
        <f t="shared" si="0"/>
        <v>0</v>
      </c>
      <c r="F104" s="234">
        <f t="shared" si="0"/>
        <v>0</v>
      </c>
      <c r="G104" s="234">
        <f t="shared" si="0"/>
        <v>0</v>
      </c>
      <c r="H104" s="234">
        <f t="shared" si="0"/>
        <v>0</v>
      </c>
      <c r="I104" s="234">
        <f t="shared" si="0"/>
        <v>0</v>
      </c>
      <c r="J104" s="234">
        <f t="shared" si="0"/>
        <v>0</v>
      </c>
      <c r="K104" s="234">
        <f t="shared" si="0"/>
        <v>0</v>
      </c>
      <c r="L104" s="234">
        <f t="shared" si="0"/>
        <v>0</v>
      </c>
      <c r="M104" s="234">
        <f t="shared" si="0"/>
        <v>0</v>
      </c>
      <c r="N104" s="234">
        <f t="shared" si="0"/>
        <v>0</v>
      </c>
      <c r="O104" s="234">
        <f t="shared" si="0"/>
        <v>0</v>
      </c>
      <c r="P104" s="234">
        <f t="shared" si="0"/>
        <v>0</v>
      </c>
      <c r="Q104" s="234">
        <f t="shared" si="0"/>
        <v>0</v>
      </c>
      <c r="R104" s="234">
        <f t="shared" si="0"/>
        <v>0</v>
      </c>
    </row>
    <row r="105" spans="1:18" x14ac:dyDescent="0.2">
      <c r="A105" s="163" t="s">
        <v>477</v>
      </c>
      <c r="B105" s="317" t="s">
        <v>464</v>
      </c>
      <c r="C105" s="234">
        <f t="shared" si="0"/>
        <v>754</v>
      </c>
      <c r="D105" s="234">
        <f t="shared" si="0"/>
        <v>865</v>
      </c>
      <c r="E105" s="234">
        <f t="shared" si="0"/>
        <v>450</v>
      </c>
      <c r="F105" s="234">
        <f t="shared" si="0"/>
        <v>305</v>
      </c>
      <c r="G105" s="234">
        <f t="shared" si="0"/>
        <v>220</v>
      </c>
      <c r="H105" s="234">
        <f t="shared" si="0"/>
        <v>220</v>
      </c>
      <c r="I105" s="234">
        <f t="shared" si="0"/>
        <v>119</v>
      </c>
      <c r="J105" s="234">
        <f t="shared" si="0"/>
        <v>80</v>
      </c>
      <c r="K105" s="234">
        <f t="shared" si="0"/>
        <v>69</v>
      </c>
      <c r="L105" s="234">
        <f t="shared" si="0"/>
        <v>68</v>
      </c>
      <c r="M105" s="234">
        <f t="shared" si="0"/>
        <v>55</v>
      </c>
      <c r="N105" s="234">
        <f t="shared" si="0"/>
        <v>47</v>
      </c>
      <c r="O105" s="234">
        <f t="shared" si="0"/>
        <v>10</v>
      </c>
      <c r="P105" s="234">
        <f t="shared" si="0"/>
        <v>10</v>
      </c>
      <c r="Q105" s="234">
        <f t="shared" si="0"/>
        <v>6</v>
      </c>
      <c r="R105" s="234">
        <f t="shared" si="0"/>
        <v>6</v>
      </c>
    </row>
    <row r="106" spans="1:18" x14ac:dyDescent="0.2">
      <c r="A106" s="163" t="s">
        <v>478</v>
      </c>
      <c r="B106" s="317" t="s">
        <v>465</v>
      </c>
      <c r="C106" s="234">
        <f t="shared" si="0"/>
        <v>1125</v>
      </c>
      <c r="D106" s="234">
        <f t="shared" si="0"/>
        <v>1129</v>
      </c>
      <c r="E106" s="234">
        <f t="shared" si="0"/>
        <v>364</v>
      </c>
      <c r="F106" s="234">
        <f t="shared" si="0"/>
        <v>293</v>
      </c>
      <c r="G106" s="234">
        <f t="shared" si="0"/>
        <v>0</v>
      </c>
      <c r="H106" s="234">
        <f t="shared" si="0"/>
        <v>0</v>
      </c>
      <c r="I106" s="234">
        <f t="shared" si="0"/>
        <v>0</v>
      </c>
      <c r="J106" s="234">
        <f t="shared" si="0"/>
        <v>0</v>
      </c>
      <c r="K106" s="234">
        <f t="shared" si="0"/>
        <v>127</v>
      </c>
      <c r="L106" s="234">
        <f t="shared" si="0"/>
        <v>127</v>
      </c>
      <c r="M106" s="234">
        <f t="shared" si="0"/>
        <v>81</v>
      </c>
      <c r="N106" s="234">
        <f t="shared" si="0"/>
        <v>81</v>
      </c>
      <c r="O106" s="234">
        <f t="shared" si="0"/>
        <v>25</v>
      </c>
      <c r="P106" s="234">
        <f t="shared" si="0"/>
        <v>25</v>
      </c>
      <c r="Q106" s="234">
        <f t="shared" si="0"/>
        <v>19</v>
      </c>
      <c r="R106" s="234">
        <f t="shared" si="0"/>
        <v>19</v>
      </c>
    </row>
    <row r="107" spans="1:18" x14ac:dyDescent="0.2">
      <c r="A107" s="163" t="s">
        <v>479</v>
      </c>
      <c r="B107" s="317" t="s">
        <v>466</v>
      </c>
      <c r="C107" s="234">
        <f t="shared" si="0"/>
        <v>1154</v>
      </c>
      <c r="D107" s="234">
        <f t="shared" si="0"/>
        <v>1212</v>
      </c>
      <c r="E107" s="234">
        <f t="shared" si="0"/>
        <v>405</v>
      </c>
      <c r="F107" s="234">
        <f t="shared" si="0"/>
        <v>347</v>
      </c>
      <c r="G107" s="234">
        <f t="shared" si="0"/>
        <v>0</v>
      </c>
      <c r="H107" s="234">
        <f t="shared" si="0"/>
        <v>0</v>
      </c>
      <c r="I107" s="234">
        <f t="shared" si="0"/>
        <v>0</v>
      </c>
      <c r="J107" s="234">
        <f t="shared" si="0"/>
        <v>0</v>
      </c>
      <c r="K107" s="234">
        <f t="shared" si="0"/>
        <v>395</v>
      </c>
      <c r="L107" s="234">
        <f t="shared" si="0"/>
        <v>449</v>
      </c>
      <c r="M107" s="234">
        <f t="shared" si="0"/>
        <v>269</v>
      </c>
      <c r="N107" s="234">
        <f t="shared" si="0"/>
        <v>248</v>
      </c>
      <c r="O107" s="234">
        <f t="shared" si="0"/>
        <v>35</v>
      </c>
      <c r="P107" s="234">
        <f t="shared" si="0"/>
        <v>35</v>
      </c>
      <c r="Q107" s="234">
        <f t="shared" si="0"/>
        <v>9</v>
      </c>
      <c r="R107" s="234">
        <f t="shared" si="0"/>
        <v>9</v>
      </c>
    </row>
    <row r="108" spans="1:18" x14ac:dyDescent="0.2">
      <c r="A108" s="163" t="s">
        <v>480</v>
      </c>
      <c r="B108" s="317" t="s">
        <v>467</v>
      </c>
      <c r="C108" s="234">
        <f t="shared" si="0"/>
        <v>708</v>
      </c>
      <c r="D108" s="234">
        <f t="shared" si="0"/>
        <v>858</v>
      </c>
      <c r="E108" s="234">
        <f t="shared" si="0"/>
        <v>372</v>
      </c>
      <c r="F108" s="234">
        <f t="shared" si="0"/>
        <v>307</v>
      </c>
      <c r="G108" s="234">
        <f t="shared" si="0"/>
        <v>0</v>
      </c>
      <c r="H108" s="234">
        <f t="shared" si="0"/>
        <v>0</v>
      </c>
      <c r="I108" s="234">
        <f t="shared" si="0"/>
        <v>0</v>
      </c>
      <c r="J108" s="234">
        <f t="shared" si="0"/>
        <v>0</v>
      </c>
      <c r="K108" s="234">
        <f t="shared" si="0"/>
        <v>589</v>
      </c>
      <c r="L108" s="234">
        <f t="shared" si="0"/>
        <v>680</v>
      </c>
      <c r="M108" s="234">
        <f t="shared" si="0"/>
        <v>388</v>
      </c>
      <c r="N108" s="234">
        <f t="shared" si="0"/>
        <v>335</v>
      </c>
      <c r="O108" s="234">
        <f t="shared" si="0"/>
        <v>118</v>
      </c>
      <c r="P108" s="234">
        <f t="shared" si="0"/>
        <v>119</v>
      </c>
      <c r="Q108" s="234">
        <f t="shared" si="0"/>
        <v>35</v>
      </c>
      <c r="R108" s="234">
        <f t="shared" si="0"/>
        <v>35</v>
      </c>
    </row>
    <row r="109" spans="1:18" x14ac:dyDescent="0.2">
      <c r="A109" s="163" t="s">
        <v>481</v>
      </c>
      <c r="B109" s="317" t="s">
        <v>468</v>
      </c>
      <c r="C109" s="234">
        <f t="shared" si="0"/>
        <v>0</v>
      </c>
      <c r="D109" s="234">
        <f t="shared" si="0"/>
        <v>0</v>
      </c>
      <c r="E109" s="234">
        <f t="shared" si="0"/>
        <v>0</v>
      </c>
      <c r="F109" s="234">
        <f t="shared" si="0"/>
        <v>0</v>
      </c>
      <c r="G109" s="234">
        <f t="shared" si="0"/>
        <v>0</v>
      </c>
      <c r="H109" s="234">
        <f t="shared" si="0"/>
        <v>0</v>
      </c>
      <c r="I109" s="234">
        <f t="shared" si="0"/>
        <v>0</v>
      </c>
      <c r="J109" s="234">
        <f t="shared" si="0"/>
        <v>0</v>
      </c>
      <c r="K109" s="234">
        <f t="shared" si="0"/>
        <v>0</v>
      </c>
      <c r="L109" s="234">
        <f t="shared" si="0"/>
        <v>0</v>
      </c>
      <c r="M109" s="234">
        <f t="shared" si="0"/>
        <v>0</v>
      </c>
      <c r="N109" s="234">
        <f t="shared" si="0"/>
        <v>0</v>
      </c>
      <c r="O109" s="234">
        <f t="shared" si="0"/>
        <v>0</v>
      </c>
      <c r="P109" s="234">
        <f t="shared" si="0"/>
        <v>0</v>
      </c>
      <c r="Q109" s="234">
        <f t="shared" si="0"/>
        <v>0</v>
      </c>
      <c r="R109" s="234">
        <f t="shared" si="0"/>
        <v>0</v>
      </c>
    </row>
    <row r="110" spans="1:18" x14ac:dyDescent="0.2">
      <c r="A110" s="163" t="s">
        <v>475</v>
      </c>
      <c r="B110" s="317" t="s">
        <v>469</v>
      </c>
      <c r="C110" s="234">
        <f t="shared" si="0"/>
        <v>1022</v>
      </c>
      <c r="D110" s="234">
        <f t="shared" si="0"/>
        <v>1194</v>
      </c>
      <c r="E110" s="234">
        <f t="shared" si="0"/>
        <v>761</v>
      </c>
      <c r="F110" s="234">
        <f t="shared" si="0"/>
        <v>606</v>
      </c>
      <c r="G110" s="234">
        <f t="shared" si="0"/>
        <v>0</v>
      </c>
      <c r="H110" s="234">
        <f t="shared" si="0"/>
        <v>0</v>
      </c>
      <c r="I110" s="234">
        <f t="shared" si="0"/>
        <v>0</v>
      </c>
      <c r="J110" s="234">
        <f t="shared" si="0"/>
        <v>0</v>
      </c>
      <c r="K110" s="234">
        <f t="shared" si="0"/>
        <v>317</v>
      </c>
      <c r="L110" s="234">
        <f t="shared" si="0"/>
        <v>346</v>
      </c>
      <c r="M110" s="234">
        <f t="shared" si="0"/>
        <v>284</v>
      </c>
      <c r="N110" s="234">
        <f t="shared" si="0"/>
        <v>249</v>
      </c>
      <c r="O110" s="234">
        <f t="shared" si="0"/>
        <v>0</v>
      </c>
      <c r="P110" s="234">
        <f t="shared" si="0"/>
        <v>0</v>
      </c>
      <c r="Q110" s="234">
        <f t="shared" si="0"/>
        <v>0</v>
      </c>
      <c r="R110" s="234">
        <f t="shared" si="0"/>
        <v>0</v>
      </c>
    </row>
    <row r="111" spans="1:18" x14ac:dyDescent="0.2">
      <c r="A111" s="163" t="s">
        <v>482</v>
      </c>
      <c r="B111" s="317" t="s">
        <v>470</v>
      </c>
      <c r="C111" s="234">
        <f t="shared" si="0"/>
        <v>1628</v>
      </c>
      <c r="D111" s="234">
        <f t="shared" si="0"/>
        <v>1755</v>
      </c>
      <c r="E111" s="234">
        <f t="shared" si="0"/>
        <v>1320</v>
      </c>
      <c r="F111" s="234">
        <f t="shared" si="0"/>
        <v>986</v>
      </c>
      <c r="G111" s="234">
        <f t="shared" si="0"/>
        <v>0</v>
      </c>
      <c r="H111" s="234">
        <f t="shared" si="0"/>
        <v>0</v>
      </c>
      <c r="I111" s="234">
        <f t="shared" si="0"/>
        <v>0</v>
      </c>
      <c r="J111" s="234">
        <f t="shared" si="0"/>
        <v>0</v>
      </c>
      <c r="K111" s="234">
        <f t="shared" si="0"/>
        <v>354</v>
      </c>
      <c r="L111" s="234">
        <f t="shared" si="0"/>
        <v>379</v>
      </c>
      <c r="M111" s="234">
        <f t="shared" si="0"/>
        <v>262</v>
      </c>
      <c r="N111" s="234">
        <f t="shared" si="0"/>
        <v>220</v>
      </c>
      <c r="O111" s="234">
        <f t="shared" si="0"/>
        <v>90</v>
      </c>
      <c r="P111" s="234">
        <f t="shared" si="0"/>
        <v>95</v>
      </c>
      <c r="Q111" s="234">
        <f t="shared" si="0"/>
        <v>62</v>
      </c>
      <c r="R111" s="234">
        <f t="shared" si="0"/>
        <v>53</v>
      </c>
    </row>
    <row r="112" spans="1:18" x14ac:dyDescent="0.2">
      <c r="A112" s="163" t="s">
        <v>483</v>
      </c>
      <c r="B112" s="317" t="s">
        <v>471</v>
      </c>
      <c r="C112" s="234">
        <f t="shared" si="0"/>
        <v>0</v>
      </c>
      <c r="D112" s="234">
        <f t="shared" si="0"/>
        <v>0</v>
      </c>
      <c r="E112" s="234">
        <f t="shared" si="0"/>
        <v>0</v>
      </c>
      <c r="F112" s="234">
        <f t="shared" si="0"/>
        <v>0</v>
      </c>
      <c r="G112" s="234">
        <f t="shared" si="0"/>
        <v>0</v>
      </c>
      <c r="H112" s="234">
        <f t="shared" si="0"/>
        <v>0</v>
      </c>
      <c r="I112" s="234">
        <f t="shared" si="0"/>
        <v>0</v>
      </c>
      <c r="J112" s="234">
        <f t="shared" si="0"/>
        <v>0</v>
      </c>
      <c r="K112" s="234">
        <f t="shared" si="0"/>
        <v>0</v>
      </c>
      <c r="L112" s="234">
        <f t="shared" si="0"/>
        <v>0</v>
      </c>
      <c r="M112" s="234">
        <f t="shared" si="0"/>
        <v>0</v>
      </c>
      <c r="N112" s="234">
        <f t="shared" si="0"/>
        <v>0</v>
      </c>
      <c r="O112" s="234">
        <f t="shared" si="0"/>
        <v>0</v>
      </c>
      <c r="P112" s="234">
        <f t="shared" si="0"/>
        <v>0</v>
      </c>
      <c r="Q112" s="234">
        <f t="shared" si="0"/>
        <v>0</v>
      </c>
      <c r="R112" s="234">
        <f t="shared" si="0"/>
        <v>0</v>
      </c>
    </row>
    <row r="113" spans="1:18" x14ac:dyDescent="0.2">
      <c r="A113" s="163" t="s">
        <v>484</v>
      </c>
      <c r="B113" s="317" t="s">
        <v>472</v>
      </c>
      <c r="C113" s="237">
        <f t="shared" si="0"/>
        <v>424</v>
      </c>
      <c r="D113" s="237">
        <f t="shared" si="0"/>
        <v>469</v>
      </c>
      <c r="E113" s="237">
        <f t="shared" si="0"/>
        <v>249</v>
      </c>
      <c r="F113" s="237">
        <f t="shared" si="0"/>
        <v>173</v>
      </c>
      <c r="G113" s="237">
        <f t="shared" si="0"/>
        <v>0</v>
      </c>
      <c r="H113" s="237">
        <f t="shared" si="0"/>
        <v>0</v>
      </c>
      <c r="I113" s="237">
        <f t="shared" si="0"/>
        <v>0</v>
      </c>
      <c r="J113" s="237">
        <f t="shared" si="0"/>
        <v>0</v>
      </c>
      <c r="K113" s="237">
        <f t="shared" si="0"/>
        <v>0</v>
      </c>
      <c r="L113" s="237">
        <f t="shared" si="0"/>
        <v>0</v>
      </c>
      <c r="M113" s="237">
        <f t="shared" si="0"/>
        <v>0</v>
      </c>
      <c r="N113" s="237">
        <f t="shared" si="0"/>
        <v>0</v>
      </c>
      <c r="O113" s="237">
        <f t="shared" si="0"/>
        <v>0</v>
      </c>
      <c r="P113" s="237">
        <f t="shared" si="0"/>
        <v>0</v>
      </c>
      <c r="Q113" s="237">
        <f t="shared" si="0"/>
        <v>0</v>
      </c>
      <c r="R113" s="237">
        <f t="shared" si="0"/>
        <v>0</v>
      </c>
    </row>
    <row r="114" spans="1:18" x14ac:dyDescent="0.2">
      <c r="A114" s="163" t="s">
        <v>474</v>
      </c>
      <c r="B114" s="317" t="s">
        <v>473</v>
      </c>
      <c r="C114" s="237">
        <f t="shared" si="0"/>
        <v>556</v>
      </c>
      <c r="D114" s="237">
        <f t="shared" si="0"/>
        <v>607</v>
      </c>
      <c r="E114" s="237">
        <f t="shared" si="0"/>
        <v>453</v>
      </c>
      <c r="F114" s="237">
        <f t="shared" si="0"/>
        <v>322</v>
      </c>
      <c r="G114" s="237">
        <f t="shared" si="0"/>
        <v>0</v>
      </c>
      <c r="H114" s="237">
        <f t="shared" si="0"/>
        <v>0</v>
      </c>
      <c r="I114" s="237">
        <f t="shared" si="0"/>
        <v>0</v>
      </c>
      <c r="J114" s="237">
        <f t="shared" si="0"/>
        <v>0</v>
      </c>
      <c r="K114" s="237">
        <f t="shared" si="0"/>
        <v>221</v>
      </c>
      <c r="L114" s="237">
        <f t="shared" si="0"/>
        <v>233</v>
      </c>
      <c r="M114" s="237">
        <f t="shared" si="0"/>
        <v>185</v>
      </c>
      <c r="N114" s="237">
        <f t="shared" si="0"/>
        <v>177</v>
      </c>
      <c r="O114" s="237">
        <f t="shared" si="0"/>
        <v>0</v>
      </c>
      <c r="P114" s="237">
        <f t="shared" si="0"/>
        <v>0</v>
      </c>
      <c r="Q114" s="237">
        <f t="shared" si="0"/>
        <v>0</v>
      </c>
      <c r="R114" s="237">
        <f t="shared" si="0"/>
        <v>0</v>
      </c>
    </row>
    <row r="115" spans="1:18" ht="13.5" thickBot="1" x14ac:dyDescent="0.25">
      <c r="A115" s="165" t="s">
        <v>559</v>
      </c>
      <c r="B115" s="167" t="s">
        <v>93</v>
      </c>
      <c r="C115" s="251">
        <f>SUM(C104:C114)</f>
        <v>7371</v>
      </c>
      <c r="D115" s="239">
        <f>SUM(D104:D114)</f>
        <v>8089</v>
      </c>
      <c r="E115" s="239">
        <f>SUM(E104:E114)</f>
        <v>4374</v>
      </c>
      <c r="F115" s="239">
        <f>SUM(F104:F114)</f>
        <v>3339</v>
      </c>
      <c r="G115" s="251">
        <f>SUM(G104:G114)</f>
        <v>220</v>
      </c>
      <c r="H115" s="239">
        <f>SUM(H104:H113)</f>
        <v>220</v>
      </c>
      <c r="I115" s="239">
        <f t="shared" ref="I115:O115" si="1">SUM(I104:I114)</f>
        <v>119</v>
      </c>
      <c r="J115" s="239">
        <f t="shared" si="1"/>
        <v>80</v>
      </c>
      <c r="K115" s="251">
        <f t="shared" si="1"/>
        <v>2072</v>
      </c>
      <c r="L115" s="239">
        <f t="shared" si="1"/>
        <v>2282</v>
      </c>
      <c r="M115" s="239">
        <f t="shared" si="1"/>
        <v>1524</v>
      </c>
      <c r="N115" s="239">
        <f t="shared" si="1"/>
        <v>1357</v>
      </c>
      <c r="O115" s="251">
        <f t="shared" si="1"/>
        <v>278</v>
      </c>
      <c r="P115" s="239">
        <f>SUM(P104:P113)</f>
        <v>284</v>
      </c>
      <c r="Q115" s="239">
        <f>SUM(Q104:Q114)</f>
        <v>131</v>
      </c>
      <c r="R115" s="240">
        <f>SUM(R104:R114)</f>
        <v>122</v>
      </c>
    </row>
  </sheetData>
  <mergeCells count="14">
    <mergeCell ref="C46:R46"/>
    <mergeCell ref="C60:R60"/>
    <mergeCell ref="C74:R74"/>
    <mergeCell ref="C88:R88"/>
    <mergeCell ref="B102:R102"/>
    <mergeCell ref="C32:R32"/>
    <mergeCell ref="C4:R4"/>
    <mergeCell ref="C18:R18"/>
    <mergeCell ref="A1:R1"/>
    <mergeCell ref="C2:F2"/>
    <mergeCell ref="G2:J2"/>
    <mergeCell ref="K2:N2"/>
    <mergeCell ref="O2:R2"/>
    <mergeCell ref="A2:B3"/>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A2" sqref="A2:A3"/>
    </sheetView>
  </sheetViews>
  <sheetFormatPr defaultColWidth="9.140625"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0.5703125" style="1" customWidth="1"/>
    <col min="10" max="10" width="13.28515625" style="1" customWidth="1"/>
    <col min="11" max="11" width="15.28515625" style="1" customWidth="1"/>
    <col min="12" max="12" width="13.28515625" style="1" customWidth="1"/>
    <col min="13" max="13" width="14.85546875" style="1" customWidth="1"/>
    <col min="14" max="14" width="11.85546875" style="1" customWidth="1"/>
    <col min="15" max="18" width="9.140625" style="54"/>
    <col min="19" max="16384" width="9.140625" style="1"/>
  </cols>
  <sheetData>
    <row r="1" spans="1:14" customFormat="1" ht="19.5" thickBot="1" x14ac:dyDescent="0.3">
      <c r="A1" s="605" t="s">
        <v>428</v>
      </c>
      <c r="B1" s="606"/>
      <c r="C1" s="606"/>
      <c r="D1" s="606"/>
      <c r="E1" s="606"/>
      <c r="F1" s="606"/>
      <c r="G1" s="606"/>
      <c r="H1" s="606"/>
      <c r="I1" s="606"/>
      <c r="J1" s="606"/>
      <c r="K1" s="606"/>
      <c r="L1" s="606"/>
      <c r="M1" s="607"/>
      <c r="N1" s="608"/>
    </row>
    <row r="2" spans="1:14" customFormat="1" x14ac:dyDescent="0.25">
      <c r="A2" s="613" t="s">
        <v>505</v>
      </c>
      <c r="B2" s="617" t="s">
        <v>21</v>
      </c>
      <c r="C2" s="618"/>
      <c r="D2" s="618"/>
      <c r="E2" s="618"/>
      <c r="F2" s="618"/>
      <c r="G2" s="618"/>
      <c r="H2" s="618"/>
      <c r="I2" s="619"/>
      <c r="J2" s="614" t="s">
        <v>567</v>
      </c>
      <c r="K2" s="615"/>
      <c r="L2" s="616"/>
      <c r="M2" s="609" t="s">
        <v>566</v>
      </c>
      <c r="N2" s="611" t="s">
        <v>84</v>
      </c>
    </row>
    <row r="3" spans="1:14" s="380" customFormat="1" ht="81" customHeight="1" thickBot="1" x14ac:dyDescent="0.3">
      <c r="A3" s="593"/>
      <c r="B3" s="378" t="s">
        <v>108</v>
      </c>
      <c r="C3" s="378" t="s">
        <v>22</v>
      </c>
      <c r="D3" s="378" t="s">
        <v>23</v>
      </c>
      <c r="E3" s="378" t="s">
        <v>24</v>
      </c>
      <c r="F3" s="378" t="s">
        <v>25</v>
      </c>
      <c r="G3" s="378" t="s">
        <v>26</v>
      </c>
      <c r="H3" s="378" t="s">
        <v>67</v>
      </c>
      <c r="I3" s="378" t="s">
        <v>485</v>
      </c>
      <c r="J3" s="379" t="s">
        <v>564</v>
      </c>
      <c r="K3" s="379" t="s">
        <v>486</v>
      </c>
      <c r="L3" s="379" t="s">
        <v>565</v>
      </c>
      <c r="M3" s="610"/>
      <c r="N3" s="612"/>
    </row>
    <row r="4" spans="1:14" customFormat="1" ht="17.100000000000001" customHeight="1" x14ac:dyDescent="0.25">
      <c r="A4" s="100" t="s">
        <v>508</v>
      </c>
      <c r="B4" s="290">
        <v>108.783</v>
      </c>
      <c r="C4" s="290">
        <v>9.516</v>
      </c>
      <c r="D4" s="291">
        <v>35.872999999999998</v>
      </c>
      <c r="E4" s="291">
        <v>59.98</v>
      </c>
      <c r="F4" s="291">
        <v>2.4140000000000001</v>
      </c>
      <c r="G4" s="291">
        <v>1</v>
      </c>
      <c r="H4" s="291"/>
      <c r="I4" s="291"/>
      <c r="J4" s="291">
        <v>2</v>
      </c>
      <c r="K4" s="291">
        <v>0.75900000000000001</v>
      </c>
      <c r="L4" s="291">
        <v>16.666</v>
      </c>
      <c r="M4" s="292">
        <v>32.920999999999999</v>
      </c>
      <c r="N4" s="381">
        <v>161.12899999999999</v>
      </c>
    </row>
    <row r="5" spans="1:14" customFormat="1" ht="17.100000000000001" customHeight="1" x14ac:dyDescent="0.25">
      <c r="A5" s="168" t="s">
        <v>558</v>
      </c>
      <c r="B5" s="382">
        <v>45.246000000000002</v>
      </c>
      <c r="C5" s="382">
        <v>1.25</v>
      </c>
      <c r="D5" s="383">
        <v>14.17</v>
      </c>
      <c r="E5" s="383">
        <v>28.492000000000001</v>
      </c>
      <c r="F5" s="383">
        <v>1.3340000000000001</v>
      </c>
      <c r="G5" s="383"/>
      <c r="H5" s="383"/>
      <c r="I5" s="383"/>
      <c r="J5" s="383"/>
      <c r="K5" s="383"/>
      <c r="L5" s="383">
        <v>14.45</v>
      </c>
      <c r="M5" s="384">
        <v>28.050999999999998</v>
      </c>
      <c r="N5" s="385">
        <v>87.747</v>
      </c>
    </row>
    <row r="6" spans="1:14" customFormat="1" ht="17.100000000000001" customHeight="1" x14ac:dyDescent="0.25">
      <c r="A6" s="398" t="s">
        <v>552</v>
      </c>
      <c r="B6" s="290">
        <v>73.927999999999997</v>
      </c>
      <c r="C6" s="291">
        <v>5.3890000000000002</v>
      </c>
      <c r="D6" s="291">
        <v>17.225999999999999</v>
      </c>
      <c r="E6" s="291">
        <v>46.183999999999997</v>
      </c>
      <c r="F6" s="291">
        <v>4.0890000000000004</v>
      </c>
      <c r="G6" s="291">
        <v>1.04</v>
      </c>
      <c r="H6" s="291"/>
      <c r="I6" s="291"/>
      <c r="J6" s="291">
        <v>0.83299999999999996</v>
      </c>
      <c r="K6" s="291">
        <v>2.121</v>
      </c>
      <c r="L6" s="291"/>
      <c r="M6" s="292">
        <v>32.130000000000003</v>
      </c>
      <c r="N6" s="381">
        <v>109.012</v>
      </c>
    </row>
    <row r="7" spans="1:14" customFormat="1" ht="17.100000000000001" customHeight="1" thickBot="1" x14ac:dyDescent="0.3">
      <c r="A7" s="168" t="s">
        <v>558</v>
      </c>
      <c r="B7" s="382">
        <v>34.511000000000003</v>
      </c>
      <c r="C7" s="383">
        <v>2.0009999999999999</v>
      </c>
      <c r="D7" s="383">
        <v>6.8650000000000002</v>
      </c>
      <c r="E7" s="383">
        <v>23.484000000000002</v>
      </c>
      <c r="F7" s="383">
        <v>1.161</v>
      </c>
      <c r="G7" s="383">
        <v>1</v>
      </c>
      <c r="H7" s="383"/>
      <c r="I7" s="383"/>
      <c r="J7" s="383"/>
      <c r="K7" s="383"/>
      <c r="L7" s="383"/>
      <c r="M7" s="384">
        <v>27.152000000000001</v>
      </c>
      <c r="N7" s="385">
        <v>61.662999999999997</v>
      </c>
    </row>
    <row r="8" spans="1:14" customFormat="1" ht="17.100000000000001" customHeight="1" x14ac:dyDescent="0.25">
      <c r="A8" s="248" t="s">
        <v>553</v>
      </c>
      <c r="B8" s="293">
        <v>59.499000000000002</v>
      </c>
      <c r="C8" s="294">
        <v>3.5739999999999998</v>
      </c>
      <c r="D8" s="294">
        <v>16.567</v>
      </c>
      <c r="E8" s="294">
        <v>28.131</v>
      </c>
      <c r="F8" s="294">
        <v>11.016999999999999</v>
      </c>
      <c r="G8" s="294">
        <v>0.21</v>
      </c>
      <c r="H8" s="294"/>
      <c r="I8" s="294"/>
      <c r="J8" s="294"/>
      <c r="K8" s="294">
        <v>0.13</v>
      </c>
      <c r="L8" s="294">
        <v>1</v>
      </c>
      <c r="M8" s="295">
        <v>33.515999999999998</v>
      </c>
      <c r="N8" s="386">
        <v>94.144999999999996</v>
      </c>
    </row>
    <row r="9" spans="1:14" customFormat="1" ht="17.100000000000001" customHeight="1" thickBot="1" x14ac:dyDescent="0.3">
      <c r="A9" s="174" t="s">
        <v>558</v>
      </c>
      <c r="B9" s="387">
        <v>22.675000000000001</v>
      </c>
      <c r="C9" s="388"/>
      <c r="D9" s="388">
        <v>4.6589999999999998</v>
      </c>
      <c r="E9" s="388">
        <v>13.596</v>
      </c>
      <c r="F9" s="388">
        <v>4.3499999999999996</v>
      </c>
      <c r="G9" s="388">
        <v>7.0000000000000007E-2</v>
      </c>
      <c r="H9" s="388"/>
      <c r="I9" s="388"/>
      <c r="J9" s="388"/>
      <c r="K9" s="388">
        <v>0.13</v>
      </c>
      <c r="L9" s="388">
        <v>1</v>
      </c>
      <c r="M9" s="389">
        <v>22.998999999999999</v>
      </c>
      <c r="N9" s="390">
        <v>46.804000000000002</v>
      </c>
    </row>
    <row r="10" spans="1:14" customFormat="1" ht="17.100000000000001" customHeight="1" x14ac:dyDescent="0.25">
      <c r="A10" s="100" t="s">
        <v>554</v>
      </c>
      <c r="B10" s="290">
        <v>74.159000000000006</v>
      </c>
      <c r="C10" s="291">
        <v>7.0679999999999996</v>
      </c>
      <c r="D10" s="291">
        <v>15.802</v>
      </c>
      <c r="E10" s="291">
        <v>40.018000000000001</v>
      </c>
      <c r="F10" s="291">
        <v>9.4749999999999996</v>
      </c>
      <c r="G10" s="291">
        <v>1.796</v>
      </c>
      <c r="H10" s="291"/>
      <c r="I10" s="291"/>
      <c r="J10" s="291">
        <v>6.1420000000000003</v>
      </c>
      <c r="K10" s="291">
        <v>11.603</v>
      </c>
      <c r="L10" s="291">
        <v>12.637</v>
      </c>
      <c r="M10" s="292">
        <v>24.742999999999999</v>
      </c>
      <c r="N10" s="381">
        <v>129.28399999999999</v>
      </c>
    </row>
    <row r="11" spans="1:14" customFormat="1" ht="17.100000000000001" customHeight="1" thickBot="1" x14ac:dyDescent="0.3">
      <c r="A11" s="168" t="s">
        <v>558</v>
      </c>
      <c r="B11" s="382">
        <v>9.6189999999999998</v>
      </c>
      <c r="C11" s="383">
        <v>1</v>
      </c>
      <c r="D11" s="383">
        <v>2.13</v>
      </c>
      <c r="E11" s="383">
        <v>5.2370000000000001</v>
      </c>
      <c r="F11" s="383">
        <v>1.252</v>
      </c>
      <c r="G11" s="383"/>
      <c r="H11" s="383"/>
      <c r="I11" s="383"/>
      <c r="J11" s="383">
        <v>0.998</v>
      </c>
      <c r="K11" s="383">
        <v>3.109</v>
      </c>
      <c r="L11" s="383">
        <v>2.0009999999999999</v>
      </c>
      <c r="M11" s="384">
        <v>16.443999999999999</v>
      </c>
      <c r="N11" s="385">
        <v>32.170999999999999</v>
      </c>
    </row>
    <row r="12" spans="1:14" customFormat="1" ht="17.100000000000001" customHeight="1" x14ac:dyDescent="0.25">
      <c r="A12" s="248" t="s">
        <v>555</v>
      </c>
      <c r="B12" s="293">
        <v>81.239999999999995</v>
      </c>
      <c r="C12" s="294">
        <v>6.2430000000000003</v>
      </c>
      <c r="D12" s="294">
        <v>9.827</v>
      </c>
      <c r="E12" s="294">
        <v>38.417999999999999</v>
      </c>
      <c r="F12" s="294">
        <v>7.9260000000000002</v>
      </c>
      <c r="G12" s="294">
        <v>18.826000000000001</v>
      </c>
      <c r="H12" s="294"/>
      <c r="I12" s="294"/>
      <c r="J12" s="294">
        <v>1</v>
      </c>
      <c r="K12" s="294"/>
      <c r="L12" s="294"/>
      <c r="M12" s="295">
        <v>21.882999999999999</v>
      </c>
      <c r="N12" s="386">
        <v>104.123</v>
      </c>
    </row>
    <row r="13" spans="1:14" customFormat="1" ht="17.100000000000001" customHeight="1" thickBot="1" x14ac:dyDescent="0.3">
      <c r="A13" s="174" t="s">
        <v>558</v>
      </c>
      <c r="B13" s="387">
        <v>59.642000000000003</v>
      </c>
      <c r="C13" s="388">
        <v>1.5369999999999999</v>
      </c>
      <c r="D13" s="388">
        <v>7.3970000000000002</v>
      </c>
      <c r="E13" s="388">
        <v>28.571999999999999</v>
      </c>
      <c r="F13" s="388">
        <v>7.3840000000000003</v>
      </c>
      <c r="G13" s="388">
        <v>14.752000000000001</v>
      </c>
      <c r="H13" s="388"/>
      <c r="I13" s="388"/>
      <c r="J13" s="388">
        <v>1</v>
      </c>
      <c r="K13" s="388"/>
      <c r="L13" s="388"/>
      <c r="M13" s="389">
        <v>17.542999999999999</v>
      </c>
      <c r="N13" s="390">
        <v>78.185000000000002</v>
      </c>
    </row>
    <row r="14" spans="1:14" customFormat="1" ht="17.100000000000001" customHeight="1" x14ac:dyDescent="0.25">
      <c r="A14" s="248" t="s">
        <v>556</v>
      </c>
      <c r="B14" s="293">
        <v>31.481999999999999</v>
      </c>
      <c r="C14" s="294">
        <v>3.29</v>
      </c>
      <c r="D14" s="294">
        <v>6.0919999999999996</v>
      </c>
      <c r="E14" s="294">
        <v>18.058</v>
      </c>
      <c r="F14" s="294">
        <v>2.8519999999999999</v>
      </c>
      <c r="G14" s="294">
        <v>1.19</v>
      </c>
      <c r="H14" s="294"/>
      <c r="I14" s="294"/>
      <c r="J14" s="294">
        <v>0.88300000000000001</v>
      </c>
      <c r="K14" s="294">
        <v>0.69899999999999995</v>
      </c>
      <c r="L14" s="294"/>
      <c r="M14" s="295">
        <v>11.095000000000001</v>
      </c>
      <c r="N14" s="386">
        <v>44.158999999999999</v>
      </c>
    </row>
    <row r="15" spans="1:14" customFormat="1" ht="17.100000000000001" customHeight="1" thickBot="1" x14ac:dyDescent="0.3">
      <c r="A15" s="174" t="s">
        <v>558</v>
      </c>
      <c r="B15" s="387">
        <v>6.8620000000000001</v>
      </c>
      <c r="C15" s="388"/>
      <c r="D15" s="388">
        <v>0.98</v>
      </c>
      <c r="E15" s="388">
        <v>5.4580000000000002</v>
      </c>
      <c r="F15" s="388">
        <v>0.23400000000000001</v>
      </c>
      <c r="G15" s="388">
        <v>0.19</v>
      </c>
      <c r="H15" s="388"/>
      <c r="I15" s="388"/>
      <c r="J15" s="388"/>
      <c r="K15" s="388"/>
      <c r="L15" s="388"/>
      <c r="M15" s="389">
        <v>8.3179999999999996</v>
      </c>
      <c r="N15" s="390">
        <v>15.18</v>
      </c>
    </row>
    <row r="16" spans="1:14" customFormat="1" ht="17.100000000000001" customHeight="1" x14ac:dyDescent="0.25">
      <c r="A16" s="100" t="s">
        <v>506</v>
      </c>
      <c r="B16" s="290">
        <v>24.722999999999999</v>
      </c>
      <c r="C16" s="291">
        <v>1</v>
      </c>
      <c r="D16" s="291">
        <v>8.4000000000000005E-2</v>
      </c>
      <c r="E16" s="291">
        <v>23.469000000000001</v>
      </c>
      <c r="F16" s="291">
        <v>0.17</v>
      </c>
      <c r="G16" s="291"/>
      <c r="H16" s="291"/>
      <c r="I16" s="291"/>
      <c r="J16" s="291">
        <v>15.041</v>
      </c>
      <c r="K16" s="291">
        <v>13.509</v>
      </c>
      <c r="L16" s="291">
        <v>19.652999999999999</v>
      </c>
      <c r="M16" s="292">
        <v>19.581</v>
      </c>
      <c r="N16" s="381">
        <v>92.507000000000005</v>
      </c>
    </row>
    <row r="17" spans="1:14" customFormat="1" ht="17.100000000000001" customHeight="1" thickBot="1" x14ac:dyDescent="0.3">
      <c r="A17" s="168" t="s">
        <v>558</v>
      </c>
      <c r="B17" s="382">
        <v>7.7089999999999996</v>
      </c>
      <c r="C17" s="383"/>
      <c r="D17" s="383"/>
      <c r="E17" s="383">
        <v>7.5389999999999997</v>
      </c>
      <c r="F17" s="383">
        <v>0.17</v>
      </c>
      <c r="G17" s="383"/>
      <c r="H17" s="383"/>
      <c r="I17" s="383"/>
      <c r="J17" s="383">
        <v>7.3029999999999999</v>
      </c>
      <c r="K17" s="383">
        <v>5.9669999999999996</v>
      </c>
      <c r="L17" s="383">
        <v>9.2579999999999991</v>
      </c>
      <c r="M17" s="384">
        <v>14.420999999999999</v>
      </c>
      <c r="N17" s="385">
        <v>44.658000000000001</v>
      </c>
    </row>
    <row r="18" spans="1:14" customFormat="1" ht="17.100000000000001" customHeight="1" x14ac:dyDescent="0.25">
      <c r="A18" s="248" t="s">
        <v>87</v>
      </c>
      <c r="B18" s="293">
        <v>0.98</v>
      </c>
      <c r="C18" s="293"/>
      <c r="D18" s="293"/>
      <c r="E18" s="293"/>
      <c r="F18" s="293"/>
      <c r="G18" s="293">
        <v>0.98</v>
      </c>
      <c r="H18" s="293"/>
      <c r="I18" s="293"/>
      <c r="J18" s="293">
        <v>1</v>
      </c>
      <c r="K18" s="293"/>
      <c r="L18" s="293"/>
      <c r="M18" s="293">
        <v>189.143</v>
      </c>
      <c r="N18" s="386">
        <v>191.12299999999999</v>
      </c>
    </row>
    <row r="19" spans="1:14" customFormat="1" ht="17.100000000000001" customHeight="1" thickBot="1" x14ac:dyDescent="0.3">
      <c r="A19" s="177" t="s">
        <v>81</v>
      </c>
      <c r="B19" s="391">
        <v>0.47</v>
      </c>
      <c r="C19" s="392"/>
      <c r="D19" s="392"/>
      <c r="E19" s="392"/>
      <c r="F19" s="392"/>
      <c r="G19" s="392">
        <v>0.47</v>
      </c>
      <c r="H19" s="392"/>
      <c r="I19" s="392"/>
      <c r="J19" s="392"/>
      <c r="K19" s="392"/>
      <c r="L19" s="392"/>
      <c r="M19" s="392">
        <v>125.294</v>
      </c>
      <c r="N19" s="393">
        <v>125.764</v>
      </c>
    </row>
    <row r="20" spans="1:14" customFormat="1" ht="17.100000000000001" customHeight="1" x14ac:dyDescent="0.25">
      <c r="A20" s="254" t="s">
        <v>4</v>
      </c>
      <c r="B20" s="394">
        <v>454.79399999999998</v>
      </c>
      <c r="C20" s="395">
        <v>36.08</v>
      </c>
      <c r="D20" s="395">
        <v>101.471</v>
      </c>
      <c r="E20" s="395">
        <v>254.25800000000001</v>
      </c>
      <c r="F20" s="395">
        <v>37.942999999999998</v>
      </c>
      <c r="G20" s="395">
        <v>25.042000000000002</v>
      </c>
      <c r="H20" s="395"/>
      <c r="I20" s="395"/>
      <c r="J20" s="395">
        <v>26.899000000000001</v>
      </c>
      <c r="K20" s="395">
        <v>28.821000000000002</v>
      </c>
      <c r="L20" s="395">
        <v>49.956000000000003</v>
      </c>
      <c r="M20" s="396">
        <v>365.012</v>
      </c>
      <c r="N20" s="397">
        <v>925.48199999999997</v>
      </c>
    </row>
    <row r="21" spans="1:14" customFormat="1" ht="17.100000000000001" customHeight="1" thickBot="1" x14ac:dyDescent="0.3">
      <c r="A21" s="255" t="s">
        <v>72</v>
      </c>
      <c r="B21" s="296">
        <v>186.73400000000001</v>
      </c>
      <c r="C21" s="297">
        <v>5.7880000000000003</v>
      </c>
      <c r="D21" s="297">
        <v>36.201000000000001</v>
      </c>
      <c r="E21" s="297">
        <v>112.378</v>
      </c>
      <c r="F21" s="297">
        <v>15.885</v>
      </c>
      <c r="G21" s="297">
        <v>16.481999999999999</v>
      </c>
      <c r="H21" s="297"/>
      <c r="I21" s="297"/>
      <c r="J21" s="297">
        <v>9.3010000000000002</v>
      </c>
      <c r="K21" s="297">
        <v>9.2059999999999995</v>
      </c>
      <c r="L21" s="297">
        <v>26.709</v>
      </c>
      <c r="M21" s="298">
        <v>260.22199999999998</v>
      </c>
      <c r="N21" s="299">
        <v>492.17200000000003</v>
      </c>
    </row>
  </sheetData>
  <mergeCells count="6">
    <mergeCell ref="A1:N1"/>
    <mergeCell ref="M2:M3"/>
    <mergeCell ref="N2:N3"/>
    <mergeCell ref="A2:A3"/>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zoomScaleNormal="100" workbookViewId="0">
      <selection activeCell="A12" sqref="A12"/>
    </sheetView>
  </sheetViews>
  <sheetFormatPr defaultColWidth="9.140625" defaultRowHeight="12.75" x14ac:dyDescent="0.2"/>
  <cols>
    <col min="1" max="1" width="21.28515625" style="2" customWidth="1"/>
    <col min="2" max="25" width="8.85546875" style="1" customWidth="1"/>
    <col min="26" max="16384" width="9.140625" style="1"/>
  </cols>
  <sheetData>
    <row r="1" spans="1:25" ht="26.25" customHeight="1" thickBot="1" x14ac:dyDescent="0.25">
      <c r="A1" s="625" t="s">
        <v>501</v>
      </c>
      <c r="B1" s="626"/>
      <c r="C1" s="626"/>
      <c r="D1" s="626"/>
      <c r="E1" s="626"/>
      <c r="F1" s="626"/>
      <c r="G1" s="626"/>
      <c r="H1" s="626"/>
      <c r="I1" s="626"/>
      <c r="J1" s="626"/>
      <c r="K1" s="626"/>
      <c r="L1" s="626"/>
      <c r="M1" s="626"/>
      <c r="N1" s="626"/>
      <c r="O1" s="626"/>
      <c r="P1" s="626"/>
      <c r="Q1" s="626"/>
      <c r="R1" s="626"/>
      <c r="S1" s="626"/>
      <c r="T1" s="626"/>
      <c r="U1" s="626"/>
      <c r="V1" s="626"/>
      <c r="W1" s="626"/>
      <c r="X1" s="626"/>
      <c r="Y1" s="627"/>
    </row>
    <row r="2" spans="1:25" customFormat="1" ht="15" x14ac:dyDescent="0.25">
      <c r="A2" s="623" t="s">
        <v>505</v>
      </c>
      <c r="B2" s="617" t="s">
        <v>21</v>
      </c>
      <c r="C2" s="618"/>
      <c r="D2" s="618"/>
      <c r="E2" s="618"/>
      <c r="F2" s="618"/>
      <c r="G2" s="618"/>
      <c r="H2" s="618"/>
      <c r="I2" s="618"/>
      <c r="J2" s="618"/>
      <c r="K2" s="618"/>
      <c r="L2" s="618"/>
      <c r="M2" s="618"/>
      <c r="N2" s="617" t="s">
        <v>567</v>
      </c>
      <c r="O2" s="618"/>
      <c r="P2" s="618"/>
      <c r="Q2" s="618"/>
      <c r="R2" s="618"/>
      <c r="S2" s="618"/>
      <c r="T2" s="628" t="s">
        <v>566</v>
      </c>
      <c r="U2" s="629"/>
      <c r="V2" s="632" t="s">
        <v>4</v>
      </c>
      <c r="W2" s="635" t="s">
        <v>109</v>
      </c>
    </row>
    <row r="3" spans="1:25" customFormat="1" ht="55.5" customHeight="1" x14ac:dyDescent="0.25">
      <c r="A3" s="613"/>
      <c r="B3" s="622" t="s">
        <v>22</v>
      </c>
      <c r="C3" s="622"/>
      <c r="D3" s="622" t="s">
        <v>23</v>
      </c>
      <c r="E3" s="622"/>
      <c r="F3" s="622" t="s">
        <v>24</v>
      </c>
      <c r="G3" s="622"/>
      <c r="H3" s="622" t="s">
        <v>25</v>
      </c>
      <c r="I3" s="622"/>
      <c r="J3" s="622" t="s">
        <v>26</v>
      </c>
      <c r="K3" s="622"/>
      <c r="L3" s="622" t="s">
        <v>54</v>
      </c>
      <c r="M3" s="622"/>
      <c r="N3" s="537" t="s">
        <v>564</v>
      </c>
      <c r="O3" s="544"/>
      <c r="P3" s="537" t="s">
        <v>486</v>
      </c>
      <c r="Q3" s="544"/>
      <c r="R3" s="537" t="s">
        <v>565</v>
      </c>
      <c r="S3" s="544"/>
      <c r="T3" s="630"/>
      <c r="U3" s="631"/>
      <c r="V3" s="633"/>
      <c r="W3" s="636"/>
    </row>
    <row r="4" spans="1:25" customFormat="1" ht="15.75" thickBot="1" x14ac:dyDescent="0.3">
      <c r="A4" s="593"/>
      <c r="B4" s="46" t="s">
        <v>4</v>
      </c>
      <c r="C4" s="46" t="s">
        <v>27</v>
      </c>
      <c r="D4" s="46" t="s">
        <v>4</v>
      </c>
      <c r="E4" s="46" t="s">
        <v>27</v>
      </c>
      <c r="F4" s="46" t="s">
        <v>4</v>
      </c>
      <c r="G4" s="46" t="s">
        <v>27</v>
      </c>
      <c r="H4" s="46" t="s">
        <v>4</v>
      </c>
      <c r="I4" s="46" t="s">
        <v>27</v>
      </c>
      <c r="J4" s="46" t="s">
        <v>4</v>
      </c>
      <c r="K4" s="46" t="s">
        <v>27</v>
      </c>
      <c r="L4" s="46" t="s">
        <v>4</v>
      </c>
      <c r="M4" s="46" t="s">
        <v>27</v>
      </c>
      <c r="N4" s="46" t="s">
        <v>4</v>
      </c>
      <c r="O4" s="46" t="s">
        <v>27</v>
      </c>
      <c r="P4" s="46" t="s">
        <v>4</v>
      </c>
      <c r="Q4" s="46" t="s">
        <v>27</v>
      </c>
      <c r="R4" s="46" t="s">
        <v>4</v>
      </c>
      <c r="S4" s="46" t="s">
        <v>27</v>
      </c>
      <c r="T4" s="46" t="s">
        <v>4</v>
      </c>
      <c r="U4" s="46" t="s">
        <v>27</v>
      </c>
      <c r="V4" s="634"/>
      <c r="W4" s="637"/>
    </row>
    <row r="5" spans="1:25" customFormat="1" ht="15" x14ac:dyDescent="0.25">
      <c r="A5" s="183" t="s">
        <v>28</v>
      </c>
      <c r="B5" s="184"/>
      <c r="C5" s="184"/>
      <c r="D5" s="184"/>
      <c r="E5" s="184"/>
      <c r="F5" s="184">
        <v>1</v>
      </c>
      <c r="G5" s="184"/>
      <c r="H5" s="184">
        <v>10</v>
      </c>
      <c r="I5" s="184">
        <v>5</v>
      </c>
      <c r="J5" s="184"/>
      <c r="K5" s="184"/>
      <c r="L5" s="184"/>
      <c r="M5" s="184"/>
      <c r="N5" s="184"/>
      <c r="O5" s="184"/>
      <c r="P5" s="184"/>
      <c r="Q5" s="184"/>
      <c r="R5" s="184">
        <v>21</v>
      </c>
      <c r="S5" s="184">
        <v>13</v>
      </c>
      <c r="T5" s="184">
        <v>24</v>
      </c>
      <c r="U5" s="184">
        <v>20</v>
      </c>
      <c r="V5" s="241">
        <v>56</v>
      </c>
      <c r="W5" s="181">
        <v>38</v>
      </c>
    </row>
    <row r="6" spans="1:25" customFormat="1" ht="15" x14ac:dyDescent="0.25">
      <c r="A6" s="29" t="s">
        <v>29</v>
      </c>
      <c r="B6" s="185"/>
      <c r="C6" s="185"/>
      <c r="D6" s="185">
        <v>8</v>
      </c>
      <c r="E6" s="185">
        <v>1</v>
      </c>
      <c r="F6" s="185">
        <v>115</v>
      </c>
      <c r="G6" s="185">
        <v>48</v>
      </c>
      <c r="H6" s="185">
        <v>30</v>
      </c>
      <c r="I6" s="185">
        <v>12</v>
      </c>
      <c r="J6" s="185">
        <v>7</v>
      </c>
      <c r="K6" s="185">
        <v>5</v>
      </c>
      <c r="L6" s="185"/>
      <c r="M6" s="185"/>
      <c r="N6" s="185">
        <v>25</v>
      </c>
      <c r="O6" s="185">
        <v>6</v>
      </c>
      <c r="P6" s="185">
        <v>4</v>
      </c>
      <c r="Q6" s="185">
        <v>1</v>
      </c>
      <c r="R6" s="185">
        <v>22</v>
      </c>
      <c r="S6" s="185">
        <v>9</v>
      </c>
      <c r="T6" s="185">
        <v>91</v>
      </c>
      <c r="U6" s="185">
        <v>62</v>
      </c>
      <c r="V6" s="189">
        <v>302</v>
      </c>
      <c r="W6" s="182">
        <v>144</v>
      </c>
    </row>
    <row r="7" spans="1:25" customFormat="1" ht="15" x14ac:dyDescent="0.25">
      <c r="A7" s="29" t="s">
        <v>30</v>
      </c>
      <c r="B7" s="185">
        <v>10</v>
      </c>
      <c r="C7" s="185">
        <v>2</v>
      </c>
      <c r="D7" s="185">
        <v>42</v>
      </c>
      <c r="E7" s="185">
        <v>16</v>
      </c>
      <c r="F7" s="185">
        <v>100</v>
      </c>
      <c r="G7" s="185">
        <v>50</v>
      </c>
      <c r="H7" s="185">
        <v>7</v>
      </c>
      <c r="I7" s="185">
        <v>1</v>
      </c>
      <c r="J7" s="185">
        <v>8</v>
      </c>
      <c r="K7" s="185">
        <v>6</v>
      </c>
      <c r="L7" s="185"/>
      <c r="M7" s="185"/>
      <c r="N7" s="185">
        <v>1</v>
      </c>
      <c r="O7" s="185">
        <v>1</v>
      </c>
      <c r="P7" s="185">
        <v>19</v>
      </c>
      <c r="Q7" s="185">
        <v>8</v>
      </c>
      <c r="R7" s="185">
        <v>12</v>
      </c>
      <c r="S7" s="185">
        <v>11</v>
      </c>
      <c r="T7" s="185">
        <v>128</v>
      </c>
      <c r="U7" s="185">
        <v>86</v>
      </c>
      <c r="V7" s="189">
        <v>327</v>
      </c>
      <c r="W7" s="182">
        <v>181</v>
      </c>
    </row>
    <row r="8" spans="1:25" customFormat="1" ht="15" x14ac:dyDescent="0.25">
      <c r="A8" s="29" t="s">
        <v>31</v>
      </c>
      <c r="B8" s="185">
        <v>12</v>
      </c>
      <c r="C8" s="185">
        <v>4</v>
      </c>
      <c r="D8" s="185">
        <v>21</v>
      </c>
      <c r="E8" s="185">
        <v>12</v>
      </c>
      <c r="F8" s="185">
        <v>37</v>
      </c>
      <c r="G8" s="185">
        <v>23</v>
      </c>
      <c r="H8" s="185"/>
      <c r="I8" s="185"/>
      <c r="J8" s="185">
        <v>5</v>
      </c>
      <c r="K8" s="185">
        <v>2</v>
      </c>
      <c r="L8" s="185"/>
      <c r="M8" s="185"/>
      <c r="N8" s="185"/>
      <c r="O8" s="185"/>
      <c r="P8" s="185">
        <v>1</v>
      </c>
      <c r="Q8" s="185"/>
      <c r="R8" s="185">
        <v>12</v>
      </c>
      <c r="S8" s="185">
        <v>12</v>
      </c>
      <c r="T8" s="185">
        <v>88</v>
      </c>
      <c r="U8" s="185">
        <v>76</v>
      </c>
      <c r="V8" s="189">
        <v>176</v>
      </c>
      <c r="W8" s="182">
        <v>129</v>
      </c>
    </row>
    <row r="9" spans="1:25" customFormat="1" ht="15" x14ac:dyDescent="0.25">
      <c r="A9" s="29" t="s">
        <v>32</v>
      </c>
      <c r="B9" s="185">
        <v>9</v>
      </c>
      <c r="C9" s="185">
        <v>2</v>
      </c>
      <c r="D9" s="185">
        <v>28</v>
      </c>
      <c r="E9" s="185">
        <v>10</v>
      </c>
      <c r="F9" s="185">
        <v>29</v>
      </c>
      <c r="G9" s="185">
        <v>8</v>
      </c>
      <c r="H9" s="185"/>
      <c r="I9" s="185"/>
      <c r="J9" s="185">
        <v>3</v>
      </c>
      <c r="K9" s="185">
        <v>2</v>
      </c>
      <c r="L9" s="185"/>
      <c r="M9" s="185"/>
      <c r="N9" s="185">
        <v>1</v>
      </c>
      <c r="O9" s="185">
        <v>1</v>
      </c>
      <c r="P9" s="185">
        <v>1</v>
      </c>
      <c r="Q9" s="185"/>
      <c r="R9" s="185">
        <v>6</v>
      </c>
      <c r="S9" s="185">
        <v>3</v>
      </c>
      <c r="T9" s="185">
        <v>30</v>
      </c>
      <c r="U9" s="185">
        <v>17</v>
      </c>
      <c r="V9" s="189">
        <v>107</v>
      </c>
      <c r="W9" s="182">
        <v>43</v>
      </c>
    </row>
    <row r="10" spans="1:25" customFormat="1" ht="15" x14ac:dyDescent="0.25">
      <c r="A10" s="29" t="s">
        <v>33</v>
      </c>
      <c r="B10" s="185">
        <v>15</v>
      </c>
      <c r="C10" s="185"/>
      <c r="D10" s="185">
        <v>9</v>
      </c>
      <c r="E10" s="185"/>
      <c r="F10" s="185">
        <v>8</v>
      </c>
      <c r="G10" s="185">
        <v>3</v>
      </c>
      <c r="H10" s="185"/>
      <c r="I10" s="185"/>
      <c r="J10" s="185"/>
      <c r="K10" s="185"/>
      <c r="L10" s="185"/>
      <c r="M10" s="185"/>
      <c r="N10" s="185"/>
      <c r="O10" s="185"/>
      <c r="P10" s="185">
        <v>5</v>
      </c>
      <c r="Q10" s="185"/>
      <c r="R10" s="185">
        <v>4</v>
      </c>
      <c r="S10" s="185">
        <v>1</v>
      </c>
      <c r="T10" s="185">
        <v>6</v>
      </c>
      <c r="U10" s="185">
        <v>1</v>
      </c>
      <c r="V10" s="189">
        <v>47</v>
      </c>
      <c r="W10" s="182">
        <v>5</v>
      </c>
    </row>
    <row r="11" spans="1:25" customFormat="1" ht="15.75" thickBot="1" x14ac:dyDescent="0.3">
      <c r="A11" s="24" t="s">
        <v>4</v>
      </c>
      <c r="B11" s="180">
        <v>46</v>
      </c>
      <c r="C11" s="180">
        <v>8</v>
      </c>
      <c r="D11" s="180">
        <v>108</v>
      </c>
      <c r="E11" s="180">
        <v>39</v>
      </c>
      <c r="F11" s="180">
        <v>290</v>
      </c>
      <c r="G11" s="180">
        <v>132</v>
      </c>
      <c r="H11" s="180">
        <v>47</v>
      </c>
      <c r="I11" s="180">
        <v>18</v>
      </c>
      <c r="J11" s="180">
        <v>23</v>
      </c>
      <c r="K11" s="180">
        <v>15</v>
      </c>
      <c r="L11" s="180"/>
      <c r="M11" s="180"/>
      <c r="N11" s="180">
        <v>27</v>
      </c>
      <c r="O11" s="180">
        <v>8</v>
      </c>
      <c r="P11" s="180">
        <v>30</v>
      </c>
      <c r="Q11" s="180">
        <v>9</v>
      </c>
      <c r="R11" s="180">
        <v>77</v>
      </c>
      <c r="S11" s="180">
        <v>49</v>
      </c>
      <c r="T11" s="180">
        <v>367</v>
      </c>
      <c r="U11" s="180">
        <v>262</v>
      </c>
      <c r="V11" s="180">
        <v>1015</v>
      </c>
      <c r="W11" s="284">
        <v>540</v>
      </c>
    </row>
    <row r="12" spans="1:25" ht="15" customHeight="1" x14ac:dyDescent="0.2">
      <c r="A12" s="2" t="s">
        <v>561</v>
      </c>
    </row>
    <row r="13" spans="1:25" ht="15" customHeight="1" x14ac:dyDescent="0.2"/>
    <row r="14" spans="1:25" ht="15" customHeight="1" x14ac:dyDescent="0.2">
      <c r="A14" s="585" t="s">
        <v>561</v>
      </c>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row>
    <row r="15" spans="1:25" ht="15" customHeight="1" x14ac:dyDescent="0.2">
      <c r="A15" s="624" t="s">
        <v>561</v>
      </c>
      <c r="B15" s="624"/>
      <c r="C15" s="624"/>
      <c r="D15" s="624"/>
      <c r="E15" s="624"/>
      <c r="F15" s="624"/>
      <c r="G15" s="624"/>
      <c r="H15" s="624"/>
      <c r="I15" s="624"/>
      <c r="J15" s="624"/>
      <c r="K15" s="624"/>
      <c r="L15" s="624"/>
      <c r="M15" s="624"/>
      <c r="N15" s="624"/>
      <c r="O15" s="624"/>
      <c r="P15" s="624"/>
      <c r="Q15" s="624"/>
      <c r="R15" s="624"/>
      <c r="S15" s="624"/>
      <c r="T15" s="624"/>
      <c r="U15" s="624"/>
      <c r="V15" s="624"/>
      <c r="W15" s="624"/>
      <c r="X15" s="624"/>
      <c r="Y15" s="624"/>
    </row>
    <row r="16" spans="1:25" ht="45" customHeight="1" x14ac:dyDescent="0.2">
      <c r="A16" s="620" t="s">
        <v>561</v>
      </c>
      <c r="B16" s="620"/>
      <c r="C16" s="620"/>
      <c r="D16" s="620"/>
      <c r="E16" s="620"/>
      <c r="F16" s="620"/>
      <c r="G16" s="620"/>
      <c r="H16" s="620"/>
      <c r="I16" s="620"/>
      <c r="J16" s="620"/>
      <c r="K16" s="620"/>
      <c r="L16" s="620"/>
      <c r="M16" s="620"/>
      <c r="N16" s="620"/>
      <c r="O16" s="620"/>
      <c r="P16" s="620"/>
      <c r="Q16" s="620"/>
      <c r="R16" s="620"/>
      <c r="S16" s="620"/>
      <c r="T16" s="620"/>
      <c r="U16" s="620"/>
      <c r="V16" s="620"/>
      <c r="W16" s="620"/>
      <c r="X16" s="620"/>
      <c r="Y16" s="620"/>
    </row>
    <row r="17" spans="1:25" ht="15" customHeight="1" x14ac:dyDescent="0.2">
      <c r="A17" s="620" t="s">
        <v>561</v>
      </c>
      <c r="B17" s="620"/>
      <c r="C17" s="620"/>
      <c r="D17" s="620"/>
      <c r="E17" s="620"/>
      <c r="F17" s="620"/>
      <c r="G17" s="620"/>
      <c r="H17" s="620"/>
      <c r="I17" s="620"/>
      <c r="J17" s="620"/>
      <c r="K17" s="620"/>
      <c r="L17" s="620"/>
      <c r="M17" s="620"/>
      <c r="N17" s="620"/>
      <c r="O17" s="620"/>
      <c r="P17" s="620"/>
      <c r="Q17" s="620"/>
      <c r="R17" s="620"/>
      <c r="S17" s="620"/>
      <c r="T17" s="620"/>
      <c r="U17" s="620"/>
      <c r="V17" s="620"/>
      <c r="W17" s="620"/>
      <c r="X17" s="620"/>
      <c r="Y17" s="620"/>
    </row>
    <row r="18" spans="1:25" ht="15" customHeight="1" x14ac:dyDescent="0.2">
      <c r="A18" s="620" t="s">
        <v>561</v>
      </c>
      <c r="B18" s="620"/>
      <c r="C18" s="620"/>
      <c r="D18" s="620"/>
      <c r="E18" s="620"/>
      <c r="F18" s="620"/>
      <c r="G18" s="620"/>
      <c r="H18" s="620"/>
      <c r="I18" s="620"/>
      <c r="J18" s="620"/>
      <c r="K18" s="620"/>
      <c r="L18" s="620"/>
      <c r="M18" s="620"/>
      <c r="N18" s="620"/>
      <c r="O18" s="620"/>
      <c r="P18" s="620"/>
      <c r="Q18" s="620"/>
      <c r="R18" s="620"/>
      <c r="S18" s="620"/>
      <c r="T18" s="620"/>
      <c r="U18" s="620"/>
      <c r="V18" s="620"/>
      <c r="W18" s="620"/>
      <c r="X18" s="620"/>
      <c r="Y18" s="620"/>
    </row>
    <row r="19" spans="1:25" x14ac:dyDescent="0.2">
      <c r="A19" s="621"/>
      <c r="B19" s="621"/>
      <c r="C19" s="621"/>
      <c r="D19" s="621"/>
      <c r="E19" s="621"/>
      <c r="F19" s="621"/>
      <c r="G19" s="621"/>
      <c r="H19" s="621"/>
      <c r="I19" s="621"/>
      <c r="J19" s="621"/>
      <c r="K19" s="621"/>
      <c r="L19" s="621"/>
      <c r="M19" s="621"/>
      <c r="N19" s="304"/>
      <c r="O19" s="304"/>
    </row>
    <row r="21" spans="1:25" ht="15" x14ac:dyDescent="0.25">
      <c r="A21" s="285"/>
      <c r="B21" s="47"/>
      <c r="C21" s="47"/>
      <c r="D21" s="47"/>
    </row>
    <row r="22" spans="1:25" ht="15" x14ac:dyDescent="0.25">
      <c r="A22" s="285"/>
      <c r="B22" s="47"/>
      <c r="C22" s="47"/>
      <c r="D22" s="47"/>
    </row>
    <row r="23" spans="1:25" ht="15" x14ac:dyDescent="0.25">
      <c r="A23" s="285"/>
      <c r="B23" s="47"/>
      <c r="C23" s="47"/>
      <c r="D23" s="47"/>
    </row>
  </sheetData>
  <mergeCells count="22">
    <mergeCell ref="A1:Y1"/>
    <mergeCell ref="B3:C3"/>
    <mergeCell ref="D3:E3"/>
    <mergeCell ref="F3:G3"/>
    <mergeCell ref="N3:O3"/>
    <mergeCell ref="N2:S2"/>
    <mergeCell ref="T2:U3"/>
    <mergeCell ref="V2:V4"/>
    <mergeCell ref="W2:W4"/>
    <mergeCell ref="A18:Y18"/>
    <mergeCell ref="A19:M19"/>
    <mergeCell ref="H3:I3"/>
    <mergeCell ref="J3:K3"/>
    <mergeCell ref="L3:M3"/>
    <mergeCell ref="P3:Q3"/>
    <mergeCell ref="R3:S3"/>
    <mergeCell ref="A2:A4"/>
    <mergeCell ref="A14:Y14"/>
    <mergeCell ref="A15:Y15"/>
    <mergeCell ref="A16:Y16"/>
    <mergeCell ref="A17:Y17"/>
    <mergeCell ref="B2:M2"/>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O84"/>
  <sheetViews>
    <sheetView topLeftCell="A73" zoomScaleNormal="100" workbookViewId="0">
      <selection activeCell="F84" sqref="F84"/>
    </sheetView>
  </sheetViews>
  <sheetFormatPr defaultColWidth="9.140625"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5" ht="42" customHeight="1" x14ac:dyDescent="0.25">
      <c r="A1" s="570" t="s">
        <v>410</v>
      </c>
      <c r="B1" s="648"/>
      <c r="C1" s="648"/>
      <c r="D1" s="648"/>
      <c r="E1" s="648"/>
      <c r="F1" s="648"/>
      <c r="G1" s="648"/>
      <c r="H1" s="648"/>
      <c r="I1" s="648"/>
      <c r="J1" s="648"/>
      <c r="K1" s="648"/>
      <c r="L1" s="648"/>
      <c r="M1" s="649"/>
      <c r="O1" s="79"/>
    </row>
    <row r="2" spans="1:15" customFormat="1" ht="23.25" customHeight="1" x14ac:dyDescent="0.25">
      <c r="A2" s="14" t="s">
        <v>505</v>
      </c>
      <c r="B2" s="650" t="s">
        <v>21</v>
      </c>
      <c r="C2" s="651"/>
      <c r="D2" s="651"/>
      <c r="E2" s="651"/>
      <c r="F2" s="651"/>
      <c r="G2" s="651"/>
      <c r="H2" s="651"/>
      <c r="I2" s="652"/>
      <c r="J2" s="641" t="s">
        <v>568</v>
      </c>
      <c r="K2" s="641"/>
      <c r="L2" s="349" t="s">
        <v>4</v>
      </c>
      <c r="M2" s="355" t="s">
        <v>109</v>
      </c>
    </row>
    <row r="3" spans="1:15" customFormat="1" ht="15" customHeight="1" x14ac:dyDescent="0.25">
      <c r="A3" s="89" t="s">
        <v>508</v>
      </c>
      <c r="B3" s="644"/>
      <c r="C3" s="644"/>
      <c r="D3" s="644"/>
      <c r="E3" s="644"/>
      <c r="F3" s="644"/>
      <c r="G3" s="644"/>
      <c r="H3" s="644"/>
      <c r="I3" s="644"/>
      <c r="J3" s="644"/>
      <c r="K3" s="644"/>
      <c r="L3" s="644"/>
      <c r="M3" s="188"/>
    </row>
    <row r="4" spans="1:15" customFormat="1" ht="15" customHeight="1" x14ac:dyDescent="0.25">
      <c r="A4" s="187"/>
      <c r="B4" s="645" t="s">
        <v>36</v>
      </c>
      <c r="C4" s="645"/>
      <c r="D4" s="645" t="s">
        <v>37</v>
      </c>
      <c r="E4" s="645"/>
      <c r="F4" s="646" t="s">
        <v>39</v>
      </c>
      <c r="G4" s="647"/>
      <c r="H4" s="645" t="s">
        <v>38</v>
      </c>
      <c r="I4" s="645"/>
      <c r="J4" s="549" t="s">
        <v>4</v>
      </c>
      <c r="K4" s="549" t="s">
        <v>27</v>
      </c>
      <c r="L4" s="641"/>
      <c r="M4" s="642"/>
    </row>
    <row r="5" spans="1:15" customFormat="1" ht="15" customHeight="1" x14ac:dyDescent="0.25">
      <c r="A5" s="14" t="s">
        <v>34</v>
      </c>
      <c r="B5" s="348" t="s">
        <v>4</v>
      </c>
      <c r="C5" s="348" t="s">
        <v>27</v>
      </c>
      <c r="D5" s="348" t="s">
        <v>4</v>
      </c>
      <c r="E5" s="348" t="s">
        <v>27</v>
      </c>
      <c r="F5" s="348" t="s">
        <v>4</v>
      </c>
      <c r="G5" s="348" t="s">
        <v>27</v>
      </c>
      <c r="H5" s="348" t="s">
        <v>4</v>
      </c>
      <c r="I5" s="348" t="s">
        <v>27</v>
      </c>
      <c r="J5" s="549"/>
      <c r="K5" s="549"/>
      <c r="L5" s="641"/>
      <c r="M5" s="643"/>
    </row>
    <row r="6" spans="1:15" customFormat="1" ht="15" customHeight="1" x14ac:dyDescent="0.25">
      <c r="A6" s="57" t="s">
        <v>35</v>
      </c>
      <c r="B6" s="185">
        <v>1</v>
      </c>
      <c r="C6" s="185">
        <v>1</v>
      </c>
      <c r="D6" s="185">
        <v>1</v>
      </c>
      <c r="E6" s="185"/>
      <c r="F6" s="185">
        <v>6</v>
      </c>
      <c r="G6" s="185">
        <v>3</v>
      </c>
      <c r="H6" s="185"/>
      <c r="I6" s="185"/>
      <c r="J6" s="185">
        <v>3</v>
      </c>
      <c r="K6" s="185"/>
      <c r="L6" s="189">
        <v>11</v>
      </c>
      <c r="M6" s="182">
        <v>4</v>
      </c>
    </row>
    <row r="7" spans="1:15" customFormat="1" ht="15" customHeight="1" x14ac:dyDescent="0.25">
      <c r="A7" s="57" t="s">
        <v>90</v>
      </c>
      <c r="B7" s="185">
        <v>1</v>
      </c>
      <c r="C7" s="185"/>
      <c r="D7" s="185">
        <v>2</v>
      </c>
      <c r="E7" s="185"/>
      <c r="F7" s="185">
        <v>2</v>
      </c>
      <c r="G7" s="185"/>
      <c r="H7" s="185"/>
      <c r="I7" s="185"/>
      <c r="J7" s="185">
        <v>2</v>
      </c>
      <c r="K7" s="185"/>
      <c r="L7" s="189">
        <v>7</v>
      </c>
      <c r="M7" s="182"/>
    </row>
    <row r="8" spans="1:15" customFormat="1" ht="15" customHeight="1" x14ac:dyDescent="0.25">
      <c r="A8" s="57" t="s">
        <v>91</v>
      </c>
      <c r="B8" s="185">
        <v>1</v>
      </c>
      <c r="C8" s="185"/>
      <c r="D8" s="185">
        <v>1</v>
      </c>
      <c r="E8" s="185"/>
      <c r="F8" s="185">
        <v>1</v>
      </c>
      <c r="G8" s="185">
        <v>1</v>
      </c>
      <c r="H8" s="185"/>
      <c r="I8" s="185"/>
      <c r="J8" s="185"/>
      <c r="K8" s="185"/>
      <c r="L8" s="189">
        <v>3</v>
      </c>
      <c r="M8" s="182">
        <v>1</v>
      </c>
    </row>
    <row r="9" spans="1:15" customFormat="1" ht="15" customHeight="1" x14ac:dyDescent="0.25">
      <c r="A9" s="57" t="s">
        <v>408</v>
      </c>
      <c r="B9" s="185">
        <v>10</v>
      </c>
      <c r="C9" s="185">
        <v>1</v>
      </c>
      <c r="D9" s="185">
        <v>31</v>
      </c>
      <c r="E9" s="185">
        <v>14</v>
      </c>
      <c r="F9" s="185">
        <v>57</v>
      </c>
      <c r="G9" s="185">
        <v>27</v>
      </c>
      <c r="H9" s="185">
        <v>5</v>
      </c>
      <c r="I9" s="185">
        <v>2</v>
      </c>
      <c r="J9" s="185">
        <v>28</v>
      </c>
      <c r="K9" s="185">
        <v>25</v>
      </c>
      <c r="L9" s="189">
        <v>131</v>
      </c>
      <c r="M9" s="182">
        <v>69</v>
      </c>
    </row>
    <row r="10" spans="1:15" customFormat="1" ht="15" customHeight="1" x14ac:dyDescent="0.25">
      <c r="A10" s="242" t="s">
        <v>409</v>
      </c>
      <c r="B10" s="185">
        <v>1</v>
      </c>
      <c r="C10" s="185"/>
      <c r="D10" s="185"/>
      <c r="E10" s="185"/>
      <c r="F10" s="185"/>
      <c r="G10" s="185"/>
      <c r="H10" s="185"/>
      <c r="I10" s="185"/>
      <c r="J10" s="185"/>
      <c r="K10" s="185"/>
      <c r="L10" s="189">
        <v>1</v>
      </c>
      <c r="M10" s="182"/>
    </row>
    <row r="11" spans="1:15" customFormat="1" ht="15" customHeight="1" x14ac:dyDescent="0.25">
      <c r="A11" s="27" t="s">
        <v>4</v>
      </c>
      <c r="B11" s="189">
        <v>14</v>
      </c>
      <c r="C11" s="189">
        <v>2</v>
      </c>
      <c r="D11" s="189">
        <v>35</v>
      </c>
      <c r="E11" s="189">
        <v>14</v>
      </c>
      <c r="F11" s="189">
        <v>66</v>
      </c>
      <c r="G11" s="189">
        <v>31</v>
      </c>
      <c r="H11" s="189">
        <v>5</v>
      </c>
      <c r="I11" s="189">
        <v>2</v>
      </c>
      <c r="J11" s="189">
        <v>33</v>
      </c>
      <c r="K11" s="189">
        <v>25</v>
      </c>
      <c r="L11" s="189">
        <v>153</v>
      </c>
      <c r="M11" s="182">
        <v>74</v>
      </c>
    </row>
    <row r="12" spans="1:15" customFormat="1" ht="15.75" customHeight="1" x14ac:dyDescent="0.25">
      <c r="A12" s="89" t="s">
        <v>552</v>
      </c>
      <c r="B12" s="644"/>
      <c r="C12" s="644"/>
      <c r="D12" s="644"/>
      <c r="E12" s="644"/>
      <c r="F12" s="644"/>
      <c r="G12" s="644"/>
      <c r="H12" s="644"/>
      <c r="I12" s="644"/>
      <c r="J12" s="644"/>
      <c r="K12" s="644"/>
      <c r="L12" s="644"/>
      <c r="M12" s="188"/>
    </row>
    <row r="13" spans="1:15" customFormat="1" ht="15.75" customHeight="1" x14ac:dyDescent="0.25">
      <c r="A13" s="186"/>
      <c r="B13" s="641" t="s">
        <v>36</v>
      </c>
      <c r="C13" s="641"/>
      <c r="D13" s="641" t="s">
        <v>37</v>
      </c>
      <c r="E13" s="641"/>
      <c r="F13" s="641" t="s">
        <v>39</v>
      </c>
      <c r="G13" s="641"/>
      <c r="H13" s="641" t="s">
        <v>38</v>
      </c>
      <c r="I13" s="641"/>
      <c r="J13" s="641" t="s">
        <v>4</v>
      </c>
      <c r="K13" s="641" t="s">
        <v>27</v>
      </c>
      <c r="L13" s="641"/>
      <c r="M13" s="642"/>
    </row>
    <row r="14" spans="1:15" customFormat="1" ht="15.75" customHeight="1" x14ac:dyDescent="0.25">
      <c r="A14" s="57" t="s">
        <v>34</v>
      </c>
      <c r="B14" s="352" t="s">
        <v>4</v>
      </c>
      <c r="C14" s="352" t="s">
        <v>27</v>
      </c>
      <c r="D14" s="352" t="s">
        <v>4</v>
      </c>
      <c r="E14" s="352" t="s">
        <v>27</v>
      </c>
      <c r="F14" s="352" t="s">
        <v>4</v>
      </c>
      <c r="G14" s="352" t="s">
        <v>27</v>
      </c>
      <c r="H14" s="352" t="s">
        <v>4</v>
      </c>
      <c r="I14" s="352" t="s">
        <v>27</v>
      </c>
      <c r="J14" s="641"/>
      <c r="K14" s="641"/>
      <c r="L14" s="641"/>
      <c r="M14" s="643"/>
    </row>
    <row r="15" spans="1:15" customFormat="1" ht="15.75" customHeight="1" x14ac:dyDescent="0.25">
      <c r="A15" s="57" t="s">
        <v>35</v>
      </c>
      <c r="B15" s="109"/>
      <c r="C15" s="109"/>
      <c r="D15" s="109"/>
      <c r="E15" s="109"/>
      <c r="F15" s="109">
        <v>1</v>
      </c>
      <c r="G15" s="109">
        <v>1</v>
      </c>
      <c r="H15" s="109"/>
      <c r="I15" s="109"/>
      <c r="J15" s="109"/>
      <c r="K15" s="109"/>
      <c r="L15" s="189">
        <v>1</v>
      </c>
      <c r="M15" s="182">
        <v>1</v>
      </c>
    </row>
    <row r="16" spans="1:15" customFormat="1" ht="15.75" customHeight="1" x14ac:dyDescent="0.25">
      <c r="A16" s="57" t="s">
        <v>90</v>
      </c>
      <c r="B16" s="109">
        <v>3</v>
      </c>
      <c r="C16" s="109">
        <v>1</v>
      </c>
      <c r="D16" s="109">
        <v>4</v>
      </c>
      <c r="E16" s="109">
        <v>1</v>
      </c>
      <c r="F16" s="109">
        <v>3</v>
      </c>
      <c r="G16" s="109">
        <v>1</v>
      </c>
      <c r="H16" s="109">
        <v>2</v>
      </c>
      <c r="I16" s="109">
        <v>1</v>
      </c>
      <c r="J16" s="109">
        <v>2</v>
      </c>
      <c r="K16" s="109"/>
      <c r="L16" s="189">
        <v>14</v>
      </c>
      <c r="M16" s="182">
        <v>4</v>
      </c>
    </row>
    <row r="17" spans="1:13" customFormat="1" ht="15.75" customHeight="1" x14ac:dyDescent="0.25">
      <c r="A17" s="57" t="s">
        <v>91</v>
      </c>
      <c r="B17" s="109"/>
      <c r="C17" s="109"/>
      <c r="D17" s="109"/>
      <c r="E17" s="109"/>
      <c r="F17" s="109">
        <v>6</v>
      </c>
      <c r="G17" s="109">
        <v>4</v>
      </c>
      <c r="H17" s="109"/>
      <c r="I17" s="109"/>
      <c r="J17" s="109">
        <v>1</v>
      </c>
      <c r="K17" s="109"/>
      <c r="L17" s="189">
        <v>7</v>
      </c>
      <c r="M17" s="182">
        <v>4</v>
      </c>
    </row>
    <row r="18" spans="1:13" customFormat="1" ht="15.75" customHeight="1" x14ac:dyDescent="0.25">
      <c r="A18" s="57" t="s">
        <v>408</v>
      </c>
      <c r="B18" s="109">
        <v>4</v>
      </c>
      <c r="C18" s="109">
        <v>2</v>
      </c>
      <c r="D18" s="109">
        <v>12</v>
      </c>
      <c r="E18" s="109">
        <v>4</v>
      </c>
      <c r="F18" s="109">
        <v>37</v>
      </c>
      <c r="G18" s="109">
        <v>19</v>
      </c>
      <c r="H18" s="109">
        <v>8</v>
      </c>
      <c r="I18" s="109">
        <v>3</v>
      </c>
      <c r="J18" s="109">
        <v>1</v>
      </c>
      <c r="K18" s="109"/>
      <c r="L18" s="189">
        <v>62</v>
      </c>
      <c r="M18" s="182">
        <v>28</v>
      </c>
    </row>
    <row r="19" spans="1:13" customFormat="1" ht="15.75" customHeight="1" x14ac:dyDescent="0.25">
      <c r="A19" s="242" t="s">
        <v>409</v>
      </c>
      <c r="B19" s="109"/>
      <c r="C19" s="109"/>
      <c r="D19" s="109">
        <v>1</v>
      </c>
      <c r="E19" s="109">
        <v>1</v>
      </c>
      <c r="F19" s="109">
        <v>1</v>
      </c>
      <c r="G19" s="109"/>
      <c r="H19" s="109"/>
      <c r="I19" s="109"/>
      <c r="J19" s="109"/>
      <c r="K19" s="109"/>
      <c r="L19" s="189">
        <v>2</v>
      </c>
      <c r="M19" s="182">
        <v>1</v>
      </c>
    </row>
    <row r="20" spans="1:13" customFormat="1" ht="15.75" customHeight="1" x14ac:dyDescent="0.25">
      <c r="A20" s="27" t="s">
        <v>4</v>
      </c>
      <c r="B20" s="189">
        <v>7</v>
      </c>
      <c r="C20" s="189">
        <v>3</v>
      </c>
      <c r="D20" s="189">
        <v>17</v>
      </c>
      <c r="E20" s="189">
        <v>6</v>
      </c>
      <c r="F20" s="189">
        <v>48</v>
      </c>
      <c r="G20" s="189">
        <v>25</v>
      </c>
      <c r="H20" s="189">
        <v>10</v>
      </c>
      <c r="I20" s="189">
        <v>4</v>
      </c>
      <c r="J20" s="189">
        <v>4</v>
      </c>
      <c r="K20" s="189"/>
      <c r="L20" s="189">
        <v>86</v>
      </c>
      <c r="M20" s="182">
        <v>38</v>
      </c>
    </row>
    <row r="21" spans="1:13" customFormat="1" ht="15.75" customHeight="1" x14ac:dyDescent="0.25">
      <c r="A21" s="89" t="s">
        <v>553</v>
      </c>
      <c r="B21" s="644"/>
      <c r="C21" s="644"/>
      <c r="D21" s="644"/>
      <c r="E21" s="644"/>
      <c r="F21" s="644"/>
      <c r="G21" s="644"/>
      <c r="H21" s="644"/>
      <c r="I21" s="644"/>
      <c r="J21" s="644"/>
      <c r="K21" s="644"/>
      <c r="L21" s="644"/>
      <c r="M21" s="188"/>
    </row>
    <row r="22" spans="1:13" customFormat="1" ht="15.75" customHeight="1" x14ac:dyDescent="0.25">
      <c r="A22" s="186"/>
      <c r="B22" s="641" t="s">
        <v>36</v>
      </c>
      <c r="C22" s="641"/>
      <c r="D22" s="641" t="s">
        <v>37</v>
      </c>
      <c r="E22" s="641"/>
      <c r="F22" s="641" t="s">
        <v>39</v>
      </c>
      <c r="G22" s="641"/>
      <c r="H22" s="641" t="s">
        <v>38</v>
      </c>
      <c r="I22" s="641"/>
      <c r="J22" s="641" t="s">
        <v>4</v>
      </c>
      <c r="K22" s="641" t="s">
        <v>27</v>
      </c>
      <c r="L22" s="641"/>
      <c r="M22" s="642"/>
    </row>
    <row r="23" spans="1:13" customFormat="1" ht="15.75" customHeight="1" x14ac:dyDescent="0.25">
      <c r="A23" s="57" t="s">
        <v>34</v>
      </c>
      <c r="B23" s="352" t="s">
        <v>4</v>
      </c>
      <c r="C23" s="352" t="s">
        <v>27</v>
      </c>
      <c r="D23" s="352" t="s">
        <v>4</v>
      </c>
      <c r="E23" s="352" t="s">
        <v>27</v>
      </c>
      <c r="F23" s="352" t="s">
        <v>4</v>
      </c>
      <c r="G23" s="352" t="s">
        <v>27</v>
      </c>
      <c r="H23" s="352" t="s">
        <v>4</v>
      </c>
      <c r="I23" s="352" t="s">
        <v>27</v>
      </c>
      <c r="J23" s="641"/>
      <c r="K23" s="641"/>
      <c r="L23" s="641"/>
      <c r="M23" s="643"/>
    </row>
    <row r="24" spans="1:13" customFormat="1" ht="15.75" customHeight="1" x14ac:dyDescent="0.25">
      <c r="A24" s="57" t="s">
        <v>35</v>
      </c>
      <c r="B24" s="109"/>
      <c r="C24" s="109"/>
      <c r="D24" s="109"/>
      <c r="E24" s="109"/>
      <c r="F24" s="109"/>
      <c r="G24" s="109"/>
      <c r="H24" s="109"/>
      <c r="I24" s="109"/>
      <c r="J24" s="109"/>
      <c r="K24" s="109"/>
      <c r="L24" s="189"/>
      <c r="M24" s="182"/>
    </row>
    <row r="25" spans="1:13" customFormat="1" ht="15.75" customHeight="1" x14ac:dyDescent="0.25">
      <c r="A25" s="57" t="s">
        <v>90</v>
      </c>
      <c r="B25" s="109">
        <v>3</v>
      </c>
      <c r="C25" s="109"/>
      <c r="D25" s="109">
        <v>3</v>
      </c>
      <c r="E25" s="109"/>
      <c r="F25" s="109"/>
      <c r="G25" s="109"/>
      <c r="H25" s="109">
        <v>3</v>
      </c>
      <c r="I25" s="109">
        <v>1</v>
      </c>
      <c r="J25" s="109"/>
      <c r="K25" s="109"/>
      <c r="L25" s="189">
        <v>9</v>
      </c>
      <c r="M25" s="182">
        <v>1</v>
      </c>
    </row>
    <row r="26" spans="1:13" customFormat="1" ht="15.75" customHeight="1" x14ac:dyDescent="0.25">
      <c r="A26" s="57" t="s">
        <v>91</v>
      </c>
      <c r="B26" s="109"/>
      <c r="C26" s="109"/>
      <c r="D26" s="109"/>
      <c r="E26" s="109"/>
      <c r="F26" s="109"/>
      <c r="G26" s="109"/>
      <c r="H26" s="109">
        <v>1</v>
      </c>
      <c r="I26" s="109"/>
      <c r="J26" s="109"/>
      <c r="K26" s="109"/>
      <c r="L26" s="189">
        <v>1</v>
      </c>
      <c r="M26" s="182"/>
    </row>
    <row r="27" spans="1:13" customFormat="1" ht="15.75" customHeight="1" x14ac:dyDescent="0.25">
      <c r="A27" s="57" t="s">
        <v>408</v>
      </c>
      <c r="B27" s="109">
        <v>4</v>
      </c>
      <c r="C27" s="109"/>
      <c r="D27" s="109">
        <v>12</v>
      </c>
      <c r="E27" s="109">
        <v>4</v>
      </c>
      <c r="F27" s="109">
        <v>17</v>
      </c>
      <c r="G27" s="109">
        <v>9</v>
      </c>
      <c r="H27" s="109">
        <v>19</v>
      </c>
      <c r="I27" s="109">
        <v>10</v>
      </c>
      <c r="J27" s="109">
        <v>1</v>
      </c>
      <c r="K27" s="109">
        <v>1</v>
      </c>
      <c r="L27" s="189">
        <v>55</v>
      </c>
      <c r="M27" s="182">
        <v>24</v>
      </c>
    </row>
    <row r="28" spans="1:13" customFormat="1" ht="15.75" customHeight="1" x14ac:dyDescent="0.25">
      <c r="A28" s="242" t="s">
        <v>409</v>
      </c>
      <c r="B28" s="109"/>
      <c r="C28" s="109"/>
      <c r="D28" s="109">
        <v>1</v>
      </c>
      <c r="E28" s="109">
        <v>1</v>
      </c>
      <c r="F28" s="109">
        <v>1</v>
      </c>
      <c r="G28" s="109"/>
      <c r="H28" s="109">
        <v>1</v>
      </c>
      <c r="I28" s="109"/>
      <c r="J28" s="109"/>
      <c r="K28" s="109"/>
      <c r="L28" s="189">
        <v>3</v>
      </c>
      <c r="M28" s="182">
        <v>1</v>
      </c>
    </row>
    <row r="29" spans="1:13" customFormat="1" ht="15.75" customHeight="1" x14ac:dyDescent="0.25">
      <c r="A29" s="27" t="s">
        <v>4</v>
      </c>
      <c r="B29" s="189">
        <v>7</v>
      </c>
      <c r="C29" s="189"/>
      <c r="D29" s="189">
        <v>16</v>
      </c>
      <c r="E29" s="189">
        <v>5</v>
      </c>
      <c r="F29" s="189">
        <v>18</v>
      </c>
      <c r="G29" s="189">
        <v>9</v>
      </c>
      <c r="H29" s="189">
        <v>24</v>
      </c>
      <c r="I29" s="189">
        <v>11</v>
      </c>
      <c r="J29" s="189">
        <v>1</v>
      </c>
      <c r="K29" s="189">
        <v>1</v>
      </c>
      <c r="L29" s="189">
        <v>66</v>
      </c>
      <c r="M29" s="182">
        <v>26</v>
      </c>
    </row>
    <row r="30" spans="1:13" customFormat="1" ht="15.75" customHeight="1" x14ac:dyDescent="0.25">
      <c r="A30" s="89" t="s">
        <v>554</v>
      </c>
      <c r="B30" s="644"/>
      <c r="C30" s="644"/>
      <c r="D30" s="644"/>
      <c r="E30" s="644"/>
      <c r="F30" s="644"/>
      <c r="G30" s="644"/>
      <c r="H30" s="644"/>
      <c r="I30" s="644"/>
      <c r="J30" s="644"/>
      <c r="K30" s="644"/>
      <c r="L30" s="644"/>
      <c r="M30" s="188"/>
    </row>
    <row r="31" spans="1:13" customFormat="1" ht="15.75" customHeight="1" x14ac:dyDescent="0.25">
      <c r="A31" s="186"/>
      <c r="B31" s="641" t="s">
        <v>36</v>
      </c>
      <c r="C31" s="641"/>
      <c r="D31" s="641" t="s">
        <v>37</v>
      </c>
      <c r="E31" s="641"/>
      <c r="F31" s="641" t="s">
        <v>39</v>
      </c>
      <c r="G31" s="641"/>
      <c r="H31" s="641" t="s">
        <v>38</v>
      </c>
      <c r="I31" s="641"/>
      <c r="J31" s="641" t="s">
        <v>4</v>
      </c>
      <c r="K31" s="641" t="s">
        <v>27</v>
      </c>
      <c r="L31" s="641"/>
      <c r="M31" s="642"/>
    </row>
    <row r="32" spans="1:13" customFormat="1" ht="15.75" customHeight="1" x14ac:dyDescent="0.25">
      <c r="A32" s="57" t="s">
        <v>34</v>
      </c>
      <c r="B32" s="352" t="s">
        <v>4</v>
      </c>
      <c r="C32" s="352" t="s">
        <v>27</v>
      </c>
      <c r="D32" s="352" t="s">
        <v>4</v>
      </c>
      <c r="E32" s="352" t="s">
        <v>27</v>
      </c>
      <c r="F32" s="352" t="s">
        <v>4</v>
      </c>
      <c r="G32" s="352" t="s">
        <v>27</v>
      </c>
      <c r="H32" s="352" t="s">
        <v>4</v>
      </c>
      <c r="I32" s="352" t="s">
        <v>27</v>
      </c>
      <c r="J32" s="641"/>
      <c r="K32" s="641"/>
      <c r="L32" s="641"/>
      <c r="M32" s="643"/>
    </row>
    <row r="33" spans="1:13" customFormat="1" ht="15.75" customHeight="1" x14ac:dyDescent="0.25">
      <c r="A33" s="57" t="s">
        <v>35</v>
      </c>
      <c r="B33" s="109"/>
      <c r="C33" s="109"/>
      <c r="D33" s="109"/>
      <c r="E33" s="109"/>
      <c r="F33" s="109">
        <v>1</v>
      </c>
      <c r="G33" s="109">
        <v>1</v>
      </c>
      <c r="H33" s="109"/>
      <c r="I33" s="109"/>
      <c r="J33" s="109">
        <v>2</v>
      </c>
      <c r="K33" s="109">
        <v>2</v>
      </c>
      <c r="L33" s="189">
        <v>3</v>
      </c>
      <c r="M33" s="182">
        <v>3</v>
      </c>
    </row>
    <row r="34" spans="1:13" customFormat="1" ht="15.75" customHeight="1" x14ac:dyDescent="0.25">
      <c r="A34" s="57" t="s">
        <v>90</v>
      </c>
      <c r="B34" s="109"/>
      <c r="C34" s="109"/>
      <c r="D34" s="109"/>
      <c r="E34" s="109"/>
      <c r="F34" s="109"/>
      <c r="G34" s="109"/>
      <c r="H34" s="109"/>
      <c r="I34" s="109"/>
      <c r="J34" s="109">
        <v>1</v>
      </c>
      <c r="K34" s="109">
        <v>1</v>
      </c>
      <c r="L34" s="189">
        <v>1</v>
      </c>
      <c r="M34" s="182">
        <v>1</v>
      </c>
    </row>
    <row r="35" spans="1:13" customFormat="1" ht="15.75" customHeight="1" x14ac:dyDescent="0.25">
      <c r="A35" s="57" t="s">
        <v>91</v>
      </c>
      <c r="B35" s="109"/>
      <c r="C35" s="109"/>
      <c r="D35" s="109"/>
      <c r="E35" s="109"/>
      <c r="F35" s="109">
        <v>1</v>
      </c>
      <c r="G35" s="109"/>
      <c r="H35" s="109"/>
      <c r="I35" s="109"/>
      <c r="J35" s="109">
        <v>1</v>
      </c>
      <c r="K35" s="109"/>
      <c r="L35" s="189">
        <v>2</v>
      </c>
      <c r="M35" s="182"/>
    </row>
    <row r="36" spans="1:13" customFormat="1" ht="15.75" customHeight="1" x14ac:dyDescent="0.25">
      <c r="A36" s="57" t="s">
        <v>408</v>
      </c>
      <c r="B36" s="109">
        <v>6</v>
      </c>
      <c r="C36" s="109">
        <v>1</v>
      </c>
      <c r="D36" s="109">
        <v>15</v>
      </c>
      <c r="E36" s="109">
        <v>2</v>
      </c>
      <c r="F36" s="109">
        <v>38</v>
      </c>
      <c r="G36" s="109">
        <v>5</v>
      </c>
      <c r="H36" s="109">
        <v>13</v>
      </c>
      <c r="I36" s="109">
        <v>1</v>
      </c>
      <c r="J36" s="109">
        <v>26</v>
      </c>
      <c r="K36" s="109">
        <v>5</v>
      </c>
      <c r="L36" s="189">
        <v>98</v>
      </c>
      <c r="M36" s="182">
        <v>14</v>
      </c>
    </row>
    <row r="37" spans="1:13" customFormat="1" ht="15.75" customHeight="1" x14ac:dyDescent="0.25">
      <c r="A37" s="242" t="s">
        <v>409</v>
      </c>
      <c r="B37" s="109">
        <v>1</v>
      </c>
      <c r="C37" s="109"/>
      <c r="D37" s="109">
        <v>1</v>
      </c>
      <c r="E37" s="109"/>
      <c r="F37" s="109"/>
      <c r="G37" s="109"/>
      <c r="H37" s="109"/>
      <c r="I37" s="109"/>
      <c r="J37" s="109">
        <v>1</v>
      </c>
      <c r="K37" s="109"/>
      <c r="L37" s="189">
        <v>3</v>
      </c>
      <c r="M37" s="182"/>
    </row>
    <row r="38" spans="1:13" customFormat="1" ht="15.75" customHeight="1" x14ac:dyDescent="0.25">
      <c r="A38" s="27" t="s">
        <v>4</v>
      </c>
      <c r="B38" s="189">
        <v>7</v>
      </c>
      <c r="C38" s="189">
        <v>1</v>
      </c>
      <c r="D38" s="189">
        <v>16</v>
      </c>
      <c r="E38" s="189">
        <v>2</v>
      </c>
      <c r="F38" s="189">
        <v>40</v>
      </c>
      <c r="G38" s="189">
        <v>6</v>
      </c>
      <c r="H38" s="189">
        <v>13</v>
      </c>
      <c r="I38" s="189">
        <v>1</v>
      </c>
      <c r="J38" s="189">
        <v>31</v>
      </c>
      <c r="K38" s="189">
        <v>8</v>
      </c>
      <c r="L38" s="189">
        <v>107</v>
      </c>
      <c r="M38" s="182">
        <v>18</v>
      </c>
    </row>
    <row r="39" spans="1:13" customFormat="1" ht="15.75" customHeight="1" x14ac:dyDescent="0.25">
      <c r="A39" s="89" t="s">
        <v>555</v>
      </c>
      <c r="B39" s="644"/>
      <c r="C39" s="644"/>
      <c r="D39" s="644"/>
      <c r="E39" s="644"/>
      <c r="F39" s="644"/>
      <c r="G39" s="644"/>
      <c r="H39" s="644"/>
      <c r="I39" s="644"/>
      <c r="J39" s="644"/>
      <c r="K39" s="644"/>
      <c r="L39" s="644"/>
      <c r="M39" s="188"/>
    </row>
    <row r="40" spans="1:13" customFormat="1" ht="15.75" customHeight="1" x14ac:dyDescent="0.25">
      <c r="A40" s="186"/>
      <c r="B40" s="641" t="s">
        <v>36</v>
      </c>
      <c r="C40" s="641"/>
      <c r="D40" s="641" t="s">
        <v>37</v>
      </c>
      <c r="E40" s="641"/>
      <c r="F40" s="641" t="s">
        <v>39</v>
      </c>
      <c r="G40" s="641"/>
      <c r="H40" s="641" t="s">
        <v>38</v>
      </c>
      <c r="I40" s="641"/>
      <c r="J40" s="641" t="s">
        <v>4</v>
      </c>
      <c r="K40" s="641" t="s">
        <v>27</v>
      </c>
      <c r="L40" s="641"/>
      <c r="M40" s="642"/>
    </row>
    <row r="41" spans="1:13" customFormat="1" ht="15.75" customHeight="1" x14ac:dyDescent="0.25">
      <c r="A41" s="57" t="s">
        <v>34</v>
      </c>
      <c r="B41" s="352" t="s">
        <v>4</v>
      </c>
      <c r="C41" s="352" t="s">
        <v>27</v>
      </c>
      <c r="D41" s="352" t="s">
        <v>4</v>
      </c>
      <c r="E41" s="352" t="s">
        <v>27</v>
      </c>
      <c r="F41" s="352" t="s">
        <v>4</v>
      </c>
      <c r="G41" s="352" t="s">
        <v>27</v>
      </c>
      <c r="H41" s="352" t="s">
        <v>4</v>
      </c>
      <c r="I41" s="352" t="s">
        <v>27</v>
      </c>
      <c r="J41" s="641"/>
      <c r="K41" s="641"/>
      <c r="L41" s="641"/>
      <c r="M41" s="643"/>
    </row>
    <row r="42" spans="1:13" customFormat="1" ht="15.75" customHeight="1" x14ac:dyDescent="0.25">
      <c r="A42" s="57" t="s">
        <v>35</v>
      </c>
      <c r="B42" s="109"/>
      <c r="C42" s="109"/>
      <c r="D42" s="109"/>
      <c r="E42" s="109"/>
      <c r="F42" s="109">
        <v>3</v>
      </c>
      <c r="G42" s="109">
        <v>1</v>
      </c>
      <c r="H42" s="109">
        <v>1</v>
      </c>
      <c r="I42" s="109">
        <v>1</v>
      </c>
      <c r="J42" s="109"/>
      <c r="K42" s="109"/>
      <c r="L42" s="189">
        <v>4</v>
      </c>
      <c r="M42" s="182">
        <v>2</v>
      </c>
    </row>
    <row r="43" spans="1:13" customFormat="1" ht="15.75" customHeight="1" x14ac:dyDescent="0.25">
      <c r="A43" s="57" t="s">
        <v>90</v>
      </c>
      <c r="B43" s="109">
        <v>5</v>
      </c>
      <c r="C43" s="109">
        <v>2</v>
      </c>
      <c r="D43" s="109">
        <v>6</v>
      </c>
      <c r="E43" s="109">
        <v>5</v>
      </c>
      <c r="F43" s="109">
        <v>11</v>
      </c>
      <c r="G43" s="109">
        <v>9</v>
      </c>
      <c r="H43" s="109">
        <v>3</v>
      </c>
      <c r="I43" s="109">
        <v>2</v>
      </c>
      <c r="J43" s="109"/>
      <c r="K43" s="109"/>
      <c r="L43" s="189">
        <v>25</v>
      </c>
      <c r="M43" s="182">
        <v>18</v>
      </c>
    </row>
    <row r="44" spans="1:13" customFormat="1" ht="15.75" customHeight="1" x14ac:dyDescent="0.25">
      <c r="A44" s="57" t="s">
        <v>91</v>
      </c>
      <c r="B44" s="109"/>
      <c r="C44" s="109"/>
      <c r="D44" s="109"/>
      <c r="E44" s="109"/>
      <c r="F44" s="109"/>
      <c r="G44" s="109"/>
      <c r="H44" s="109">
        <v>1</v>
      </c>
      <c r="I44" s="109">
        <v>1</v>
      </c>
      <c r="J44" s="109"/>
      <c r="K44" s="109"/>
      <c r="L44" s="189">
        <v>1</v>
      </c>
      <c r="M44" s="182">
        <v>1</v>
      </c>
    </row>
    <row r="45" spans="1:13" customFormat="1" ht="15.75" customHeight="1" x14ac:dyDescent="0.25">
      <c r="A45" s="57" t="s">
        <v>408</v>
      </c>
      <c r="B45" s="109">
        <v>4</v>
      </c>
      <c r="C45" s="109">
        <v>1</v>
      </c>
      <c r="D45" s="109">
        <v>7</v>
      </c>
      <c r="E45" s="109">
        <v>5</v>
      </c>
      <c r="F45" s="109">
        <v>33</v>
      </c>
      <c r="G45" s="109">
        <v>23</v>
      </c>
      <c r="H45" s="109">
        <v>26</v>
      </c>
      <c r="I45" s="109">
        <v>22</v>
      </c>
      <c r="J45" s="109"/>
      <c r="K45" s="109"/>
      <c r="L45" s="189">
        <v>71</v>
      </c>
      <c r="M45" s="182">
        <v>51</v>
      </c>
    </row>
    <row r="46" spans="1:13" customFormat="1" ht="15.75" customHeight="1" x14ac:dyDescent="0.25">
      <c r="A46" s="242" t="s">
        <v>409</v>
      </c>
      <c r="B46" s="109"/>
      <c r="C46" s="109"/>
      <c r="D46" s="109"/>
      <c r="E46" s="109"/>
      <c r="F46" s="109">
        <v>1</v>
      </c>
      <c r="G46" s="109"/>
      <c r="H46" s="109"/>
      <c r="I46" s="109"/>
      <c r="J46" s="109">
        <v>1</v>
      </c>
      <c r="K46" s="109">
        <v>1</v>
      </c>
      <c r="L46" s="189">
        <v>2</v>
      </c>
      <c r="M46" s="182">
        <v>1</v>
      </c>
    </row>
    <row r="47" spans="1:13" customFormat="1" ht="15.75" customHeight="1" x14ac:dyDescent="0.25">
      <c r="A47" s="27" t="s">
        <v>4</v>
      </c>
      <c r="B47" s="189">
        <v>9</v>
      </c>
      <c r="C47" s="189">
        <v>3</v>
      </c>
      <c r="D47" s="189">
        <v>13</v>
      </c>
      <c r="E47" s="189">
        <v>10</v>
      </c>
      <c r="F47" s="189">
        <v>48</v>
      </c>
      <c r="G47" s="189">
        <v>33</v>
      </c>
      <c r="H47" s="189">
        <v>31</v>
      </c>
      <c r="I47" s="189">
        <v>26</v>
      </c>
      <c r="J47" s="189">
        <v>1</v>
      </c>
      <c r="K47" s="189">
        <v>1</v>
      </c>
      <c r="L47" s="189">
        <v>102</v>
      </c>
      <c r="M47" s="182">
        <v>73</v>
      </c>
    </row>
    <row r="48" spans="1:13" customFormat="1" ht="15" customHeight="1" x14ac:dyDescent="0.25">
      <c r="A48" s="89" t="s">
        <v>556</v>
      </c>
      <c r="B48" s="644"/>
      <c r="C48" s="644"/>
      <c r="D48" s="644"/>
      <c r="E48" s="644"/>
      <c r="F48" s="644"/>
      <c r="G48" s="644"/>
      <c r="H48" s="644"/>
      <c r="I48" s="644"/>
      <c r="J48" s="644"/>
      <c r="K48" s="644"/>
      <c r="L48" s="644"/>
      <c r="M48" s="188"/>
    </row>
    <row r="49" spans="1:13" customFormat="1" ht="15" customHeight="1" x14ac:dyDescent="0.25">
      <c r="A49" s="186"/>
      <c r="B49" s="641" t="s">
        <v>36</v>
      </c>
      <c r="C49" s="641"/>
      <c r="D49" s="641" t="s">
        <v>37</v>
      </c>
      <c r="E49" s="641"/>
      <c r="F49" s="641" t="s">
        <v>39</v>
      </c>
      <c r="G49" s="641"/>
      <c r="H49" s="641" t="s">
        <v>38</v>
      </c>
      <c r="I49" s="641"/>
      <c r="J49" s="641" t="s">
        <v>4</v>
      </c>
      <c r="K49" s="641" t="s">
        <v>27</v>
      </c>
      <c r="L49" s="641"/>
      <c r="M49" s="642"/>
    </row>
    <row r="50" spans="1:13" customFormat="1" ht="15" customHeight="1" x14ac:dyDescent="0.25">
      <c r="A50" s="57" t="s">
        <v>34</v>
      </c>
      <c r="B50" s="352" t="s">
        <v>4</v>
      </c>
      <c r="C50" s="352" t="s">
        <v>27</v>
      </c>
      <c r="D50" s="352" t="s">
        <v>4</v>
      </c>
      <c r="E50" s="352" t="s">
        <v>27</v>
      </c>
      <c r="F50" s="352" t="s">
        <v>4</v>
      </c>
      <c r="G50" s="352" t="s">
        <v>27</v>
      </c>
      <c r="H50" s="352" t="s">
        <v>4</v>
      </c>
      <c r="I50" s="352" t="s">
        <v>27</v>
      </c>
      <c r="J50" s="641"/>
      <c r="K50" s="641"/>
      <c r="L50" s="641"/>
      <c r="M50" s="643"/>
    </row>
    <row r="51" spans="1:13" customFormat="1" ht="15" customHeight="1" x14ac:dyDescent="0.25">
      <c r="A51" s="57" t="s">
        <v>35</v>
      </c>
      <c r="B51" s="109"/>
      <c r="C51" s="109"/>
      <c r="D51" s="109"/>
      <c r="E51" s="109"/>
      <c r="F51" s="109">
        <v>1</v>
      </c>
      <c r="G51" s="109">
        <v>1</v>
      </c>
      <c r="H51" s="109"/>
      <c r="I51" s="109"/>
      <c r="J51" s="109">
        <v>1</v>
      </c>
      <c r="K51" s="109"/>
      <c r="L51" s="189">
        <v>2</v>
      </c>
      <c r="M51" s="182">
        <v>1</v>
      </c>
    </row>
    <row r="52" spans="1:13" customFormat="1" ht="15" customHeight="1" x14ac:dyDescent="0.25">
      <c r="A52" s="57" t="s">
        <v>90</v>
      </c>
      <c r="B52" s="109">
        <v>2</v>
      </c>
      <c r="C52" s="109"/>
      <c r="D52" s="109">
        <v>2</v>
      </c>
      <c r="E52" s="109"/>
      <c r="F52" s="109">
        <v>2</v>
      </c>
      <c r="G52" s="109">
        <v>2</v>
      </c>
      <c r="H52" s="109">
        <v>5</v>
      </c>
      <c r="I52" s="109">
        <v>2</v>
      </c>
      <c r="J52" s="109"/>
      <c r="K52" s="109"/>
      <c r="L52" s="189">
        <v>11</v>
      </c>
      <c r="M52" s="182">
        <v>4</v>
      </c>
    </row>
    <row r="53" spans="1:13" customFormat="1" ht="15" customHeight="1" x14ac:dyDescent="0.25">
      <c r="A53" s="57" t="s">
        <v>91</v>
      </c>
      <c r="B53" s="109"/>
      <c r="C53" s="109"/>
      <c r="D53" s="109"/>
      <c r="E53" s="109"/>
      <c r="F53" s="109"/>
      <c r="G53" s="109"/>
      <c r="H53" s="109"/>
      <c r="I53" s="109"/>
      <c r="J53" s="109"/>
      <c r="K53" s="109"/>
      <c r="L53" s="189"/>
      <c r="M53" s="182"/>
    </row>
    <row r="54" spans="1:13" customFormat="1" ht="15" customHeight="1" x14ac:dyDescent="0.25">
      <c r="A54" s="57" t="s">
        <v>408</v>
      </c>
      <c r="B54" s="109">
        <v>2</v>
      </c>
      <c r="C54" s="109"/>
      <c r="D54" s="109">
        <v>3</v>
      </c>
      <c r="E54" s="109"/>
      <c r="F54" s="109">
        <v>17</v>
      </c>
      <c r="G54" s="109">
        <v>4</v>
      </c>
      <c r="H54" s="109">
        <v>4</v>
      </c>
      <c r="I54" s="109"/>
      <c r="J54" s="109">
        <v>1</v>
      </c>
      <c r="K54" s="109"/>
      <c r="L54" s="189">
        <v>28</v>
      </c>
      <c r="M54" s="182">
        <v>4</v>
      </c>
    </row>
    <row r="55" spans="1:13" customFormat="1" ht="15" customHeight="1" x14ac:dyDescent="0.25">
      <c r="A55" s="242" t="s">
        <v>409</v>
      </c>
      <c r="B55" s="109"/>
      <c r="C55" s="109"/>
      <c r="D55" s="109">
        <v>1</v>
      </c>
      <c r="E55" s="109">
        <v>1</v>
      </c>
      <c r="F55" s="109">
        <v>1</v>
      </c>
      <c r="G55" s="109"/>
      <c r="H55" s="109"/>
      <c r="I55" s="109"/>
      <c r="J55" s="109"/>
      <c r="K55" s="109"/>
      <c r="L55" s="189">
        <v>2</v>
      </c>
      <c r="M55" s="182">
        <v>1</v>
      </c>
    </row>
    <row r="56" spans="1:13" customFormat="1" ht="15" customHeight="1" x14ac:dyDescent="0.25">
      <c r="A56" s="27" t="s">
        <v>4</v>
      </c>
      <c r="B56" s="189">
        <v>4</v>
      </c>
      <c r="C56" s="189"/>
      <c r="D56" s="189">
        <v>6</v>
      </c>
      <c r="E56" s="189">
        <v>1</v>
      </c>
      <c r="F56" s="189">
        <v>21</v>
      </c>
      <c r="G56" s="189">
        <v>7</v>
      </c>
      <c r="H56" s="189">
        <v>9</v>
      </c>
      <c r="I56" s="189">
        <v>2</v>
      </c>
      <c r="J56" s="189">
        <v>2</v>
      </c>
      <c r="K56" s="189"/>
      <c r="L56" s="189">
        <v>42</v>
      </c>
      <c r="M56" s="182">
        <v>10</v>
      </c>
    </row>
    <row r="57" spans="1:13" customFormat="1" ht="15.75" customHeight="1" x14ac:dyDescent="0.25">
      <c r="A57" s="89" t="s">
        <v>506</v>
      </c>
      <c r="B57" s="644"/>
      <c r="C57" s="644"/>
      <c r="D57" s="644"/>
      <c r="E57" s="644"/>
      <c r="F57" s="644"/>
      <c r="G57" s="644"/>
      <c r="H57" s="644"/>
      <c r="I57" s="644"/>
      <c r="J57" s="644"/>
      <c r="K57" s="644"/>
      <c r="L57" s="644"/>
      <c r="M57" s="188"/>
    </row>
    <row r="58" spans="1:13" customFormat="1" ht="15.75" customHeight="1" x14ac:dyDescent="0.25">
      <c r="A58" s="186"/>
      <c r="B58" s="641" t="s">
        <v>36</v>
      </c>
      <c r="C58" s="641"/>
      <c r="D58" s="641" t="s">
        <v>37</v>
      </c>
      <c r="E58" s="641"/>
      <c r="F58" s="641" t="s">
        <v>39</v>
      </c>
      <c r="G58" s="641"/>
      <c r="H58" s="641" t="s">
        <v>38</v>
      </c>
      <c r="I58" s="641"/>
      <c r="J58" s="641" t="s">
        <v>4</v>
      </c>
      <c r="K58" s="641" t="s">
        <v>27</v>
      </c>
      <c r="L58" s="641"/>
      <c r="M58" s="642"/>
    </row>
    <row r="59" spans="1:13" customFormat="1" ht="15.75" customHeight="1" x14ac:dyDescent="0.25">
      <c r="A59" s="57" t="s">
        <v>34</v>
      </c>
      <c r="B59" s="352" t="s">
        <v>4</v>
      </c>
      <c r="C59" s="352" t="s">
        <v>27</v>
      </c>
      <c r="D59" s="352" t="s">
        <v>4</v>
      </c>
      <c r="E59" s="352" t="s">
        <v>27</v>
      </c>
      <c r="F59" s="352" t="s">
        <v>4</v>
      </c>
      <c r="G59" s="352" t="s">
        <v>27</v>
      </c>
      <c r="H59" s="352" t="s">
        <v>4</v>
      </c>
      <c r="I59" s="352" t="s">
        <v>27</v>
      </c>
      <c r="J59" s="641"/>
      <c r="K59" s="641"/>
      <c r="L59" s="641"/>
      <c r="M59" s="643"/>
    </row>
    <row r="60" spans="1:13" customFormat="1" ht="15.75" customHeight="1" x14ac:dyDescent="0.25">
      <c r="A60" s="57" t="s">
        <v>35</v>
      </c>
      <c r="B60" s="109"/>
      <c r="C60" s="109"/>
      <c r="D60" s="109"/>
      <c r="E60" s="109"/>
      <c r="F60" s="109">
        <v>2</v>
      </c>
      <c r="G60" s="109"/>
      <c r="H60" s="109"/>
      <c r="I60" s="109"/>
      <c r="J60" s="109">
        <v>19</v>
      </c>
      <c r="K60" s="109">
        <v>10</v>
      </c>
      <c r="L60" s="189">
        <v>21</v>
      </c>
      <c r="M60" s="182">
        <v>10</v>
      </c>
    </row>
    <row r="61" spans="1:13" customFormat="1" ht="15.75" customHeight="1" x14ac:dyDescent="0.25">
      <c r="A61" s="57" t="s">
        <v>90</v>
      </c>
      <c r="B61" s="109"/>
      <c r="C61" s="109"/>
      <c r="D61" s="109">
        <v>1</v>
      </c>
      <c r="E61" s="109"/>
      <c r="F61" s="109"/>
      <c r="G61" s="109"/>
      <c r="H61" s="109"/>
      <c r="I61" s="109"/>
      <c r="J61" s="109">
        <v>4</v>
      </c>
      <c r="K61" s="109">
        <v>2</v>
      </c>
      <c r="L61" s="189">
        <v>5</v>
      </c>
      <c r="M61" s="182">
        <v>2</v>
      </c>
    </row>
    <row r="62" spans="1:13" customFormat="1" ht="15.75" customHeight="1" x14ac:dyDescent="0.25">
      <c r="A62" s="57" t="s">
        <v>91</v>
      </c>
      <c r="B62" s="109"/>
      <c r="C62" s="109"/>
      <c r="D62" s="109"/>
      <c r="E62" s="109"/>
      <c r="F62" s="109"/>
      <c r="G62" s="109"/>
      <c r="H62" s="109"/>
      <c r="I62" s="109"/>
      <c r="J62" s="109">
        <v>4</v>
      </c>
      <c r="K62" s="109">
        <v>4</v>
      </c>
      <c r="L62" s="189">
        <v>4</v>
      </c>
      <c r="M62" s="182">
        <v>4</v>
      </c>
    </row>
    <row r="63" spans="1:13" customFormat="1" ht="15.75" customHeight="1" x14ac:dyDescent="0.25">
      <c r="A63" s="57" t="s">
        <v>408</v>
      </c>
      <c r="B63" s="109">
        <v>1</v>
      </c>
      <c r="C63" s="109"/>
      <c r="D63" s="109"/>
      <c r="E63" s="109"/>
      <c r="F63" s="109">
        <v>26</v>
      </c>
      <c r="G63" s="109">
        <v>8</v>
      </c>
      <c r="H63" s="109"/>
      <c r="I63" s="109"/>
      <c r="J63" s="109">
        <v>34</v>
      </c>
      <c r="K63" s="109">
        <v>15</v>
      </c>
      <c r="L63" s="189">
        <v>61</v>
      </c>
      <c r="M63" s="182">
        <v>23</v>
      </c>
    </row>
    <row r="64" spans="1:13" customFormat="1" ht="15.75" customHeight="1" x14ac:dyDescent="0.25">
      <c r="A64" s="242" t="s">
        <v>409</v>
      </c>
      <c r="B64" s="109"/>
      <c r="C64" s="109"/>
      <c r="D64" s="109"/>
      <c r="E64" s="109"/>
      <c r="F64" s="109"/>
      <c r="G64" s="109"/>
      <c r="H64" s="109"/>
      <c r="I64" s="109"/>
      <c r="J64" s="109"/>
      <c r="K64" s="109"/>
      <c r="L64" s="189"/>
      <c r="M64" s="182"/>
    </row>
    <row r="65" spans="1:13" customFormat="1" ht="15.75" customHeight="1" x14ac:dyDescent="0.25">
      <c r="A65" s="27" t="s">
        <v>4</v>
      </c>
      <c r="B65" s="189">
        <v>1</v>
      </c>
      <c r="C65" s="189"/>
      <c r="D65" s="189">
        <v>1</v>
      </c>
      <c r="E65" s="189"/>
      <c r="F65" s="189">
        <v>28</v>
      </c>
      <c r="G65" s="189">
        <v>8</v>
      </c>
      <c r="H65" s="189"/>
      <c r="I65" s="189"/>
      <c r="J65" s="189">
        <v>61</v>
      </c>
      <c r="K65" s="189">
        <v>31</v>
      </c>
      <c r="L65" s="189">
        <v>91</v>
      </c>
      <c r="M65" s="182">
        <v>39</v>
      </c>
    </row>
    <row r="66" spans="1:13" customFormat="1" ht="15" x14ac:dyDescent="0.25">
      <c r="A66" s="166" t="s">
        <v>87</v>
      </c>
      <c r="B66" s="638"/>
      <c r="C66" s="639"/>
      <c r="D66" s="639"/>
      <c r="E66" s="639"/>
      <c r="F66" s="639"/>
      <c r="G66" s="639"/>
      <c r="H66" s="639"/>
      <c r="I66" s="639"/>
      <c r="J66" s="639"/>
      <c r="K66" s="639"/>
      <c r="L66" s="639"/>
      <c r="M66" s="640"/>
    </row>
    <row r="67" spans="1:13" customFormat="1" ht="15" x14ac:dyDescent="0.25">
      <c r="A67" s="186"/>
      <c r="B67" s="641" t="s">
        <v>36</v>
      </c>
      <c r="C67" s="641"/>
      <c r="D67" s="641" t="s">
        <v>37</v>
      </c>
      <c r="E67" s="641"/>
      <c r="F67" s="641" t="s">
        <v>39</v>
      </c>
      <c r="G67" s="641"/>
      <c r="H67" s="641" t="s">
        <v>38</v>
      </c>
      <c r="I67" s="641"/>
      <c r="J67" s="641" t="s">
        <v>4</v>
      </c>
      <c r="K67" s="641" t="s">
        <v>27</v>
      </c>
      <c r="L67" s="641"/>
      <c r="M67" s="642"/>
    </row>
    <row r="68" spans="1:13" customFormat="1" ht="26.25" x14ac:dyDescent="0.25">
      <c r="A68" s="57" t="s">
        <v>34</v>
      </c>
      <c r="B68" s="352" t="s">
        <v>4</v>
      </c>
      <c r="C68" s="352" t="s">
        <v>27</v>
      </c>
      <c r="D68" s="352" t="s">
        <v>4</v>
      </c>
      <c r="E68" s="352" t="s">
        <v>27</v>
      </c>
      <c r="F68" s="352" t="s">
        <v>4</v>
      </c>
      <c r="G68" s="352" t="s">
        <v>27</v>
      </c>
      <c r="H68" s="352" t="s">
        <v>4</v>
      </c>
      <c r="I68" s="352" t="s">
        <v>27</v>
      </c>
      <c r="J68" s="641"/>
      <c r="K68" s="641"/>
      <c r="L68" s="641"/>
      <c r="M68" s="643"/>
    </row>
    <row r="69" spans="1:13" customFormat="1" ht="15" x14ac:dyDescent="0.25">
      <c r="A69" s="57" t="s">
        <v>35</v>
      </c>
      <c r="B69" s="109"/>
      <c r="C69" s="109"/>
      <c r="D69" s="109"/>
      <c r="E69" s="109"/>
      <c r="F69" s="109"/>
      <c r="G69" s="109"/>
      <c r="H69" s="109"/>
      <c r="I69" s="109"/>
      <c r="J69" s="109"/>
      <c r="K69" s="109"/>
      <c r="L69" s="189"/>
      <c r="M69" s="182"/>
    </row>
    <row r="70" spans="1:13" customFormat="1" ht="15" x14ac:dyDescent="0.25">
      <c r="A70" s="57" t="s">
        <v>90</v>
      </c>
      <c r="B70" s="109"/>
      <c r="C70" s="109"/>
      <c r="D70" s="109"/>
      <c r="E70" s="109"/>
      <c r="F70" s="109"/>
      <c r="G70" s="109"/>
      <c r="H70" s="109"/>
      <c r="I70" s="109"/>
      <c r="J70" s="109"/>
      <c r="K70" s="109"/>
      <c r="L70" s="189"/>
      <c r="M70" s="182"/>
    </row>
    <row r="71" spans="1:13" customFormat="1" ht="15" x14ac:dyDescent="0.25">
      <c r="A71" s="57" t="s">
        <v>91</v>
      </c>
      <c r="B71" s="109"/>
      <c r="C71" s="109"/>
      <c r="D71" s="109"/>
      <c r="E71" s="109"/>
      <c r="F71" s="109"/>
      <c r="G71" s="109"/>
      <c r="H71" s="109"/>
      <c r="I71" s="109"/>
      <c r="J71" s="109"/>
      <c r="K71" s="109"/>
      <c r="L71" s="189"/>
      <c r="M71" s="182"/>
    </row>
    <row r="72" spans="1:13" customFormat="1" ht="15" x14ac:dyDescent="0.25">
      <c r="A72" s="57" t="s">
        <v>408</v>
      </c>
      <c r="B72" s="109"/>
      <c r="C72" s="109"/>
      <c r="D72" s="109"/>
      <c r="E72" s="109"/>
      <c r="F72" s="109"/>
      <c r="G72" s="109"/>
      <c r="H72" s="109"/>
      <c r="I72" s="109"/>
      <c r="J72" s="109">
        <v>1</v>
      </c>
      <c r="K72" s="109"/>
      <c r="L72" s="189">
        <v>1</v>
      </c>
      <c r="M72" s="182"/>
    </row>
    <row r="73" spans="1:13" customFormat="1" ht="15" x14ac:dyDescent="0.25">
      <c r="A73" s="242" t="s">
        <v>409</v>
      </c>
      <c r="B73" s="109"/>
      <c r="C73" s="109"/>
      <c r="D73" s="109"/>
      <c r="E73" s="109"/>
      <c r="F73" s="109"/>
      <c r="G73" s="109"/>
      <c r="H73" s="109"/>
      <c r="I73" s="109"/>
      <c r="J73" s="109"/>
      <c r="K73" s="109"/>
      <c r="L73" s="189"/>
      <c r="M73" s="182"/>
    </row>
    <row r="74" spans="1:13" customFormat="1" ht="15" x14ac:dyDescent="0.25">
      <c r="A74" s="52" t="s">
        <v>4</v>
      </c>
      <c r="B74" s="189"/>
      <c r="C74" s="189"/>
      <c r="D74" s="189"/>
      <c r="E74" s="189"/>
      <c r="F74" s="189"/>
      <c r="G74" s="189"/>
      <c r="H74" s="189"/>
      <c r="I74" s="189"/>
      <c r="J74" s="189">
        <v>1</v>
      </c>
      <c r="K74" s="189"/>
      <c r="L74" s="189">
        <v>1</v>
      </c>
      <c r="M74" s="182"/>
    </row>
    <row r="75" spans="1:13" customFormat="1" ht="26.25" x14ac:dyDescent="0.25">
      <c r="A75" s="166" t="s">
        <v>505</v>
      </c>
      <c r="B75" s="638"/>
      <c r="C75" s="639"/>
      <c r="D75" s="639"/>
      <c r="E75" s="639"/>
      <c r="F75" s="639"/>
      <c r="G75" s="639"/>
      <c r="H75" s="639"/>
      <c r="I75" s="639"/>
      <c r="J75" s="639"/>
      <c r="K75" s="639"/>
      <c r="L75" s="639"/>
      <c r="M75" s="640"/>
    </row>
    <row r="76" spans="1:13" customFormat="1" ht="15" x14ac:dyDescent="0.25">
      <c r="A76" s="186"/>
      <c r="B76" s="641" t="s">
        <v>36</v>
      </c>
      <c r="C76" s="641"/>
      <c r="D76" s="641" t="s">
        <v>37</v>
      </c>
      <c r="E76" s="641"/>
      <c r="F76" s="641" t="s">
        <v>39</v>
      </c>
      <c r="G76" s="641"/>
      <c r="H76" s="641" t="s">
        <v>38</v>
      </c>
      <c r="I76" s="641"/>
      <c r="J76" s="641" t="s">
        <v>4</v>
      </c>
      <c r="K76" s="641" t="s">
        <v>27</v>
      </c>
      <c r="L76" s="641"/>
      <c r="M76" s="642"/>
    </row>
    <row r="77" spans="1:13" customFormat="1" ht="26.25" x14ac:dyDescent="0.25">
      <c r="A77" s="57" t="s">
        <v>34</v>
      </c>
      <c r="B77" s="352" t="s">
        <v>4</v>
      </c>
      <c r="C77" s="352" t="s">
        <v>27</v>
      </c>
      <c r="D77" s="352" t="s">
        <v>4</v>
      </c>
      <c r="E77" s="352" t="s">
        <v>27</v>
      </c>
      <c r="F77" s="352" t="s">
        <v>4</v>
      </c>
      <c r="G77" s="352" t="s">
        <v>27</v>
      </c>
      <c r="H77" s="352" t="s">
        <v>4</v>
      </c>
      <c r="I77" s="352" t="s">
        <v>27</v>
      </c>
      <c r="J77" s="641"/>
      <c r="K77" s="641"/>
      <c r="L77" s="641"/>
      <c r="M77" s="643"/>
    </row>
    <row r="78" spans="1:13" customFormat="1" ht="15" x14ac:dyDescent="0.25">
      <c r="A78" s="57" t="s">
        <v>35</v>
      </c>
      <c r="B78" s="109">
        <v>1</v>
      </c>
      <c r="C78" s="109">
        <v>1</v>
      </c>
      <c r="D78" s="109">
        <v>1</v>
      </c>
      <c r="E78" s="109"/>
      <c r="F78" s="109">
        <v>14</v>
      </c>
      <c r="G78" s="109">
        <v>7</v>
      </c>
      <c r="H78" s="109">
        <v>1</v>
      </c>
      <c r="I78" s="109">
        <v>1</v>
      </c>
      <c r="J78" s="109">
        <v>25</v>
      </c>
      <c r="K78" s="109">
        <v>12</v>
      </c>
      <c r="L78" s="189">
        <v>42</v>
      </c>
      <c r="M78" s="182">
        <v>21</v>
      </c>
    </row>
    <row r="79" spans="1:13" customFormat="1" ht="15" x14ac:dyDescent="0.25">
      <c r="A79" s="57" t="s">
        <v>90</v>
      </c>
      <c r="B79" s="109">
        <v>14</v>
      </c>
      <c r="C79" s="109">
        <v>3</v>
      </c>
      <c r="D79" s="109">
        <v>18</v>
      </c>
      <c r="E79" s="109">
        <v>6</v>
      </c>
      <c r="F79" s="109">
        <v>18</v>
      </c>
      <c r="G79" s="109">
        <v>12</v>
      </c>
      <c r="H79" s="109">
        <v>13</v>
      </c>
      <c r="I79" s="109">
        <v>6</v>
      </c>
      <c r="J79" s="109">
        <v>9</v>
      </c>
      <c r="K79" s="109">
        <v>3</v>
      </c>
      <c r="L79" s="189">
        <v>72</v>
      </c>
      <c r="M79" s="182">
        <v>30</v>
      </c>
    </row>
    <row r="80" spans="1:13" customFormat="1" ht="15" x14ac:dyDescent="0.25">
      <c r="A80" s="57" t="s">
        <v>91</v>
      </c>
      <c r="B80" s="109">
        <v>1</v>
      </c>
      <c r="C80" s="109"/>
      <c r="D80" s="109">
        <v>1</v>
      </c>
      <c r="E80" s="109"/>
      <c r="F80" s="109">
        <v>8</v>
      </c>
      <c r="G80" s="109">
        <v>5</v>
      </c>
      <c r="H80" s="109">
        <v>2</v>
      </c>
      <c r="I80" s="109">
        <v>1</v>
      </c>
      <c r="J80" s="109">
        <v>6</v>
      </c>
      <c r="K80" s="109">
        <v>4</v>
      </c>
      <c r="L80" s="189">
        <v>18</v>
      </c>
      <c r="M80" s="182">
        <v>10</v>
      </c>
    </row>
    <row r="81" spans="1:13" customFormat="1" ht="15" x14ac:dyDescent="0.25">
      <c r="A81" s="57" t="s">
        <v>408</v>
      </c>
      <c r="B81" s="109">
        <v>31</v>
      </c>
      <c r="C81" s="109">
        <v>5</v>
      </c>
      <c r="D81" s="109">
        <v>80</v>
      </c>
      <c r="E81" s="109">
        <v>29</v>
      </c>
      <c r="F81" s="109">
        <v>225</v>
      </c>
      <c r="G81" s="109">
        <v>95</v>
      </c>
      <c r="H81" s="109">
        <v>75</v>
      </c>
      <c r="I81" s="109">
        <v>38</v>
      </c>
      <c r="J81" s="109">
        <v>92</v>
      </c>
      <c r="K81" s="109">
        <v>46</v>
      </c>
      <c r="L81" s="189">
        <v>503</v>
      </c>
      <c r="M81" s="182">
        <v>213</v>
      </c>
    </row>
    <row r="82" spans="1:13" customFormat="1" ht="15" x14ac:dyDescent="0.25">
      <c r="A82" s="242" t="s">
        <v>409</v>
      </c>
      <c r="B82" s="109">
        <v>2</v>
      </c>
      <c r="C82" s="109"/>
      <c r="D82" s="109">
        <v>4</v>
      </c>
      <c r="E82" s="109">
        <v>3</v>
      </c>
      <c r="F82" s="109">
        <v>4</v>
      </c>
      <c r="G82" s="109"/>
      <c r="H82" s="109">
        <v>1</v>
      </c>
      <c r="I82" s="109"/>
      <c r="J82" s="109">
        <v>2</v>
      </c>
      <c r="K82" s="109">
        <v>1</v>
      </c>
      <c r="L82" s="189">
        <v>13</v>
      </c>
      <c r="M82" s="182">
        <v>4</v>
      </c>
    </row>
    <row r="83" spans="1:13" customFormat="1" ht="15.75" thickBot="1" x14ac:dyDescent="0.3">
      <c r="A83" s="52" t="s">
        <v>4</v>
      </c>
      <c r="B83" s="189">
        <v>49</v>
      </c>
      <c r="C83" s="189">
        <v>9</v>
      </c>
      <c r="D83" s="189">
        <v>104</v>
      </c>
      <c r="E83" s="189">
        <v>38</v>
      </c>
      <c r="F83" s="189">
        <v>269</v>
      </c>
      <c r="G83" s="189">
        <v>119</v>
      </c>
      <c r="H83" s="189">
        <v>92</v>
      </c>
      <c r="I83" s="189">
        <v>46</v>
      </c>
      <c r="J83" s="189">
        <v>134</v>
      </c>
      <c r="K83" s="189">
        <v>66</v>
      </c>
      <c r="L83" s="189">
        <v>648</v>
      </c>
      <c r="M83" s="182">
        <v>278</v>
      </c>
    </row>
    <row r="84" spans="1:13" customFormat="1" ht="15" customHeight="1" thickBot="1" x14ac:dyDescent="0.3">
      <c r="A84" s="93" t="s">
        <v>559</v>
      </c>
      <c r="B84" s="190">
        <v>49</v>
      </c>
      <c r="C84" s="190">
        <v>9</v>
      </c>
      <c r="D84" s="190">
        <v>104</v>
      </c>
      <c r="E84" s="190">
        <v>38</v>
      </c>
      <c r="F84" s="190">
        <v>269</v>
      </c>
      <c r="G84" s="190">
        <v>119</v>
      </c>
      <c r="H84" s="190">
        <v>92</v>
      </c>
      <c r="I84" s="190">
        <v>46</v>
      </c>
      <c r="J84" s="190">
        <v>134</v>
      </c>
      <c r="K84" s="190">
        <v>66</v>
      </c>
      <c r="L84" s="190">
        <v>648</v>
      </c>
      <c r="M84" s="191">
        <v>278</v>
      </c>
    </row>
  </sheetData>
  <mergeCells count="84">
    <mergeCell ref="A1:M1"/>
    <mergeCell ref="M22:M23"/>
    <mergeCell ref="B2:I2"/>
    <mergeCell ref="J2:K2"/>
    <mergeCell ref="K13:K14"/>
    <mergeCell ref="B13:C13"/>
    <mergeCell ref="L4:L5"/>
    <mergeCell ref="L13:L14"/>
    <mergeCell ref="F13:G13"/>
    <mergeCell ref="H13:I13"/>
    <mergeCell ref="B3:L3"/>
    <mergeCell ref="B12:L12"/>
    <mergeCell ref="M4:M5"/>
    <mergeCell ref="M13:M14"/>
    <mergeCell ref="K4:K5"/>
    <mergeCell ref="H4:I4"/>
    <mergeCell ref="J4:J5"/>
    <mergeCell ref="J13:J14"/>
    <mergeCell ref="D13:E13"/>
    <mergeCell ref="L22:L23"/>
    <mergeCell ref="D22:E22"/>
    <mergeCell ref="F22:G22"/>
    <mergeCell ref="H22:I22"/>
    <mergeCell ref="J22:J23"/>
    <mergeCell ref="K22:K23"/>
    <mergeCell ref="B21:L21"/>
    <mergeCell ref="B40:C40"/>
    <mergeCell ref="D40:E40"/>
    <mergeCell ref="F40:G40"/>
    <mergeCell ref="B4:C4"/>
    <mergeCell ref="D4:E4"/>
    <mergeCell ref="F4:G4"/>
    <mergeCell ref="B22:C22"/>
    <mergeCell ref="K31:K32"/>
    <mergeCell ref="L31:L32"/>
    <mergeCell ref="M31:M32"/>
    <mergeCell ref="B30:L30"/>
    <mergeCell ref="B39:L39"/>
    <mergeCell ref="B31:C31"/>
    <mergeCell ref="D31:E31"/>
    <mergeCell ref="F31:G31"/>
    <mergeCell ref="H31:I31"/>
    <mergeCell ref="J31:J32"/>
    <mergeCell ref="H40:I40"/>
    <mergeCell ref="J40:J41"/>
    <mergeCell ref="K40:K41"/>
    <mergeCell ref="L40:L41"/>
    <mergeCell ref="M40:M41"/>
    <mergeCell ref="B48:L48"/>
    <mergeCell ref="B49:C49"/>
    <mergeCell ref="D49:E49"/>
    <mergeCell ref="F49:G49"/>
    <mergeCell ref="H49:I49"/>
    <mergeCell ref="J49:J50"/>
    <mergeCell ref="K49:K50"/>
    <mergeCell ref="L49:L50"/>
    <mergeCell ref="M49:M50"/>
    <mergeCell ref="B57:L57"/>
    <mergeCell ref="B58:C58"/>
    <mergeCell ref="D58:E58"/>
    <mergeCell ref="F58:G58"/>
    <mergeCell ref="H58:I58"/>
    <mergeCell ref="J58:J59"/>
    <mergeCell ref="K58:K59"/>
    <mergeCell ref="L58:L59"/>
    <mergeCell ref="M58:M59"/>
    <mergeCell ref="B66:M66"/>
    <mergeCell ref="B67:C67"/>
    <mergeCell ref="D67:E67"/>
    <mergeCell ref="F67:G67"/>
    <mergeCell ref="H67:I67"/>
    <mergeCell ref="J67:J68"/>
    <mergeCell ref="K67:K68"/>
    <mergeCell ref="L67:L68"/>
    <mergeCell ref="M67:M68"/>
    <mergeCell ref="B75:M75"/>
    <mergeCell ref="B76:C76"/>
    <mergeCell ref="D76:E76"/>
    <mergeCell ref="F76:G76"/>
    <mergeCell ref="H76:I76"/>
    <mergeCell ref="J76:J77"/>
    <mergeCell ref="K76:K77"/>
    <mergeCell ref="L76:L77"/>
    <mergeCell ref="M76:M77"/>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BQ33"/>
  <sheetViews>
    <sheetView workbookViewId="0">
      <selection activeCell="A30" sqref="A30"/>
    </sheetView>
  </sheetViews>
  <sheetFormatPr defaultColWidth="9.140625" defaultRowHeight="15" x14ac:dyDescent="0.25"/>
  <cols>
    <col min="1" max="1" width="35.5703125" style="2" customWidth="1"/>
    <col min="2" max="2" width="7.5703125" style="1" customWidth="1"/>
    <col min="3" max="3" width="10" style="1" customWidth="1"/>
    <col min="4" max="4" width="10.5703125" style="1" customWidth="1"/>
    <col min="5" max="5" width="16.42578125" style="1" customWidth="1"/>
    <col min="6" max="6" width="9.7109375" style="1" customWidth="1"/>
    <col min="7" max="7" width="13.28515625" style="1" customWidth="1"/>
    <col min="8" max="8" width="25.85546875" style="1" customWidth="1"/>
    <col min="9" max="9" width="21.42578125" style="1" customWidth="1"/>
    <col min="10" max="10" width="11.85546875" style="1" customWidth="1"/>
    <col min="11" max="14" width="9.140625" style="54"/>
    <col min="15" max="16384" width="9.140625" style="1"/>
  </cols>
  <sheetData>
    <row r="1" spans="1:16293" ht="24" customHeight="1" thickBot="1" x14ac:dyDescent="0.3">
      <c r="A1" s="605" t="s">
        <v>396</v>
      </c>
      <c r="B1" s="606"/>
      <c r="C1" s="606"/>
      <c r="D1" s="606"/>
      <c r="E1" s="606"/>
      <c r="F1" s="606"/>
      <c r="G1" s="606"/>
      <c r="H1" s="606"/>
      <c r="I1" s="607"/>
      <c r="J1" s="60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row>
    <row r="2" spans="1:16293" s="5" customFormat="1" ht="21.75" customHeight="1" x14ac:dyDescent="0.25">
      <c r="A2" s="655" t="s">
        <v>505</v>
      </c>
      <c r="B2" s="657" t="s">
        <v>397</v>
      </c>
      <c r="C2" s="657" t="s">
        <v>398</v>
      </c>
      <c r="D2" s="659" t="s">
        <v>399</v>
      </c>
      <c r="E2" s="659" t="s">
        <v>400</v>
      </c>
      <c r="F2" s="659" t="s">
        <v>569</v>
      </c>
      <c r="G2" s="659" t="s">
        <v>401</v>
      </c>
      <c r="H2" s="661" t="s">
        <v>402</v>
      </c>
      <c r="I2" s="661" t="s">
        <v>570</v>
      </c>
      <c r="J2" s="653" t="s">
        <v>571</v>
      </c>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row>
    <row r="3" spans="1:16293" s="5" customFormat="1" ht="26.25" customHeight="1" thickBot="1" x14ac:dyDescent="0.3">
      <c r="A3" s="656"/>
      <c r="B3" s="658"/>
      <c r="C3" s="658"/>
      <c r="D3" s="660"/>
      <c r="E3" s="660"/>
      <c r="F3" s="660"/>
      <c r="G3" s="660"/>
      <c r="H3" s="662"/>
      <c r="I3" s="662"/>
      <c r="J3" s="654"/>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row>
    <row r="4" spans="1:16293" ht="26.25" customHeight="1" x14ac:dyDescent="0.25">
      <c r="A4" s="248" t="s">
        <v>505</v>
      </c>
      <c r="B4" s="336">
        <v>1</v>
      </c>
      <c r="C4" s="336">
        <v>5</v>
      </c>
      <c r="D4" s="336">
        <v>36</v>
      </c>
      <c r="E4" s="336">
        <v>33</v>
      </c>
      <c r="F4" s="336">
        <v>1</v>
      </c>
      <c r="G4" s="336">
        <v>9</v>
      </c>
      <c r="H4" s="399"/>
      <c r="I4" s="400"/>
      <c r="J4" s="249">
        <v>85</v>
      </c>
      <c r="K4" s="1"/>
      <c r="L4" s="1"/>
      <c r="M4" s="1"/>
      <c r="N4" s="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row>
    <row r="5" spans="1:16293" ht="15" customHeight="1" thickBot="1" x14ac:dyDescent="0.3">
      <c r="A5" s="255" t="s">
        <v>96</v>
      </c>
      <c r="B5" s="175"/>
      <c r="C5" s="175">
        <v>2</v>
      </c>
      <c r="D5" s="175">
        <v>7</v>
      </c>
      <c r="E5" s="175">
        <v>11</v>
      </c>
      <c r="F5" s="175"/>
      <c r="G5" s="175">
        <v>4</v>
      </c>
      <c r="H5" s="338"/>
      <c r="I5" s="401"/>
      <c r="J5" s="176">
        <v>24</v>
      </c>
      <c r="K5" s="1"/>
      <c r="L5" s="1"/>
      <c r="M5" s="1"/>
      <c r="N5" s="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row>
    <row r="6" spans="1:16293" ht="15" customHeight="1" x14ac:dyDescent="0.25">
      <c r="A6" s="273" t="s">
        <v>508</v>
      </c>
      <c r="B6" s="172">
        <v>1</v>
      </c>
      <c r="C6" s="172">
        <v>4</v>
      </c>
      <c r="D6" s="172">
        <v>12</v>
      </c>
      <c r="E6" s="172">
        <v>33</v>
      </c>
      <c r="F6" s="172">
        <v>1</v>
      </c>
      <c r="G6" s="402"/>
      <c r="H6" s="403"/>
      <c r="I6" s="403">
        <v>9</v>
      </c>
      <c r="J6" s="274">
        <v>60</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row>
    <row r="7" spans="1:16293" ht="15" customHeight="1" thickBot="1" x14ac:dyDescent="0.3">
      <c r="A7" s="337" t="s">
        <v>96</v>
      </c>
      <c r="B7" s="404"/>
      <c r="C7" s="404">
        <v>2</v>
      </c>
      <c r="D7" s="404">
        <v>5</v>
      </c>
      <c r="E7" s="404">
        <v>7</v>
      </c>
      <c r="F7" s="404">
        <v>1</v>
      </c>
      <c r="G7" s="405"/>
      <c r="H7" s="179"/>
      <c r="I7" s="406">
        <v>2</v>
      </c>
      <c r="J7" s="171">
        <v>17</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row>
    <row r="8" spans="1:16293" customFormat="1" ht="15" customHeight="1" x14ac:dyDescent="0.25">
      <c r="A8" s="89" t="s">
        <v>552</v>
      </c>
      <c r="B8" s="172">
        <v>1</v>
      </c>
      <c r="C8" s="172">
        <v>5</v>
      </c>
      <c r="D8" s="172">
        <v>11</v>
      </c>
      <c r="E8" s="172">
        <v>34</v>
      </c>
      <c r="F8" s="172">
        <v>1</v>
      </c>
      <c r="G8" s="407"/>
      <c r="H8" s="403"/>
      <c r="I8" s="403">
        <v>9</v>
      </c>
      <c r="J8" s="249">
        <v>61</v>
      </c>
    </row>
    <row r="9" spans="1:16293" customFormat="1" ht="15" customHeight="1" thickBot="1" x14ac:dyDescent="0.3">
      <c r="A9" s="255" t="s">
        <v>96</v>
      </c>
      <c r="B9" s="404"/>
      <c r="C9" s="404"/>
      <c r="D9" s="404">
        <v>5</v>
      </c>
      <c r="E9" s="404">
        <v>7</v>
      </c>
      <c r="F9" s="404">
        <v>1</v>
      </c>
      <c r="G9" s="408"/>
      <c r="H9" s="179"/>
      <c r="I9" s="406">
        <v>3</v>
      </c>
      <c r="J9" s="122">
        <v>16</v>
      </c>
    </row>
    <row r="10" spans="1:16293" customFormat="1" ht="15" customHeight="1" x14ac:dyDescent="0.25">
      <c r="A10" s="89" t="s">
        <v>553</v>
      </c>
      <c r="B10" s="172">
        <v>1</v>
      </c>
      <c r="C10" s="172">
        <v>5</v>
      </c>
      <c r="D10" s="172">
        <v>12</v>
      </c>
      <c r="E10" s="172">
        <v>28</v>
      </c>
      <c r="F10" s="172">
        <v>1</v>
      </c>
      <c r="G10" s="407"/>
      <c r="H10" s="403"/>
      <c r="I10" s="403">
        <v>14</v>
      </c>
      <c r="J10" s="249">
        <v>61</v>
      </c>
    </row>
    <row r="11" spans="1:16293" customFormat="1" ht="15" customHeight="1" thickBot="1" x14ac:dyDescent="0.3">
      <c r="A11" s="255" t="s">
        <v>96</v>
      </c>
      <c r="B11" s="178">
        <v>1</v>
      </c>
      <c r="C11" s="178">
        <v>3</v>
      </c>
      <c r="D11" s="178">
        <v>3</v>
      </c>
      <c r="E11" s="178">
        <v>11</v>
      </c>
      <c r="F11" s="178">
        <v>1</v>
      </c>
      <c r="G11" s="408"/>
      <c r="H11" s="179"/>
      <c r="I11" s="179">
        <v>5</v>
      </c>
      <c r="J11" s="122">
        <v>24</v>
      </c>
    </row>
    <row r="12" spans="1:16293" customFormat="1" ht="15" customHeight="1" x14ac:dyDescent="0.25">
      <c r="A12" s="89" t="s">
        <v>554</v>
      </c>
      <c r="B12" s="172">
        <v>1</v>
      </c>
      <c r="C12" s="172">
        <v>4</v>
      </c>
      <c r="D12" s="172">
        <v>10</v>
      </c>
      <c r="E12" s="172">
        <v>30</v>
      </c>
      <c r="F12" s="172">
        <v>1</v>
      </c>
      <c r="G12" s="407"/>
      <c r="H12" s="403"/>
      <c r="I12" s="249">
        <v>9</v>
      </c>
      <c r="J12" s="249">
        <v>55</v>
      </c>
    </row>
    <row r="13" spans="1:16293" customFormat="1" ht="15" customHeight="1" thickBot="1" x14ac:dyDescent="0.3">
      <c r="A13" s="255" t="s">
        <v>96</v>
      </c>
      <c r="B13" s="178"/>
      <c r="C13" s="178"/>
      <c r="D13" s="178"/>
      <c r="E13" s="178">
        <v>1</v>
      </c>
      <c r="F13" s="178">
        <v>1</v>
      </c>
      <c r="G13" s="408"/>
      <c r="H13" s="409"/>
      <c r="I13" s="410"/>
      <c r="J13" s="122">
        <v>2</v>
      </c>
    </row>
    <row r="14" spans="1:16293" customFormat="1" ht="15" customHeight="1" thickBot="1" x14ac:dyDescent="0.3">
      <c r="A14" s="89" t="s">
        <v>555</v>
      </c>
      <c r="B14" s="172">
        <v>1</v>
      </c>
      <c r="C14" s="172">
        <v>4</v>
      </c>
      <c r="D14" s="172">
        <v>11</v>
      </c>
      <c r="E14" s="172">
        <v>29</v>
      </c>
      <c r="F14" s="172">
        <v>1</v>
      </c>
      <c r="G14" s="407"/>
      <c r="H14" s="403"/>
      <c r="I14" s="411">
        <v>6</v>
      </c>
      <c r="J14" s="249">
        <v>52</v>
      </c>
    </row>
    <row r="15" spans="1:16293" customFormat="1" ht="15" customHeight="1" thickBot="1" x14ac:dyDescent="0.3">
      <c r="A15" s="255" t="s">
        <v>96</v>
      </c>
      <c r="B15" s="178"/>
      <c r="C15" s="178">
        <v>3</v>
      </c>
      <c r="D15" s="178">
        <v>8</v>
      </c>
      <c r="E15" s="178">
        <v>18</v>
      </c>
      <c r="F15" s="178"/>
      <c r="G15" s="408"/>
      <c r="H15" s="179"/>
      <c r="I15" s="412">
        <v>3</v>
      </c>
      <c r="J15" s="122">
        <v>32</v>
      </c>
    </row>
    <row r="16" spans="1:16293" customFormat="1" ht="15" customHeight="1" x14ac:dyDescent="0.25">
      <c r="A16" s="248" t="s">
        <v>556</v>
      </c>
      <c r="B16" s="172">
        <v>1</v>
      </c>
      <c r="C16" s="172">
        <v>3</v>
      </c>
      <c r="D16" s="172">
        <v>11</v>
      </c>
      <c r="E16" s="172">
        <v>31</v>
      </c>
      <c r="F16" s="172">
        <v>1</v>
      </c>
      <c r="G16" s="407"/>
      <c r="H16" s="403"/>
      <c r="I16" s="249">
        <v>4</v>
      </c>
      <c r="J16" s="249">
        <v>51</v>
      </c>
    </row>
    <row r="17" spans="1:16293" customFormat="1" ht="15" customHeight="1" thickBot="1" x14ac:dyDescent="0.3">
      <c r="A17" s="255" t="s">
        <v>96</v>
      </c>
      <c r="B17" s="178">
        <v>1</v>
      </c>
      <c r="C17" s="178"/>
      <c r="D17" s="178">
        <v>3</v>
      </c>
      <c r="E17" s="178">
        <v>1</v>
      </c>
      <c r="F17" s="178">
        <v>1</v>
      </c>
      <c r="G17" s="408"/>
      <c r="H17" s="179"/>
      <c r="I17" s="122">
        <v>1</v>
      </c>
      <c r="J17" s="122">
        <v>7</v>
      </c>
    </row>
    <row r="18" spans="1:16293" ht="15" customHeight="1" thickBot="1" x14ac:dyDescent="0.3">
      <c r="A18" s="413" t="s">
        <v>506</v>
      </c>
      <c r="B18" s="403"/>
      <c r="C18" s="403"/>
      <c r="D18" s="403"/>
      <c r="E18" s="403"/>
      <c r="F18" s="403"/>
      <c r="G18" s="414"/>
      <c r="H18" s="403">
        <v>1</v>
      </c>
      <c r="I18" s="415">
        <v>3</v>
      </c>
      <c r="J18" s="416">
        <v>4</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row>
    <row r="19" spans="1:16293" ht="27.75" customHeight="1" thickBot="1" x14ac:dyDescent="0.3">
      <c r="A19" s="255" t="s">
        <v>96</v>
      </c>
      <c r="B19" s="179"/>
      <c r="C19" s="179"/>
      <c r="D19" s="179"/>
      <c r="E19" s="179"/>
      <c r="F19" s="179"/>
      <c r="G19" s="408"/>
      <c r="H19" s="179"/>
      <c r="I19" s="410">
        <v>1</v>
      </c>
      <c r="J19" s="417">
        <v>1</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c r="KFJ19"/>
      <c r="KFK19"/>
      <c r="KFL19"/>
      <c r="KFM19"/>
      <c r="KFN19"/>
      <c r="KFO19"/>
      <c r="KFP19"/>
      <c r="KFQ19"/>
      <c r="KFR19"/>
      <c r="KFS19"/>
      <c r="KFT19"/>
      <c r="KFU19"/>
      <c r="KFV19"/>
      <c r="KFW19"/>
      <c r="KFX19"/>
      <c r="KFY19"/>
      <c r="KFZ19"/>
      <c r="KGA19"/>
      <c r="KGB19"/>
      <c r="KGC19"/>
      <c r="KGD19"/>
      <c r="KGE19"/>
      <c r="KGF19"/>
      <c r="KGG19"/>
      <c r="KGH19"/>
      <c r="KGI19"/>
      <c r="KGJ19"/>
      <c r="KGK19"/>
      <c r="KGL19"/>
      <c r="KGM19"/>
      <c r="KGN19"/>
      <c r="KGO19"/>
      <c r="KGP19"/>
      <c r="KGQ19"/>
      <c r="KGR19"/>
      <c r="KGS19"/>
      <c r="KGT19"/>
      <c r="KGU19"/>
      <c r="KGV19"/>
      <c r="KGW19"/>
      <c r="KGX19"/>
      <c r="KGY19"/>
      <c r="KGZ19"/>
      <c r="KHA19"/>
      <c r="KHB19"/>
      <c r="KHC19"/>
      <c r="KHD19"/>
      <c r="KHE19"/>
      <c r="KHF19"/>
      <c r="KHG19"/>
      <c r="KHH19"/>
      <c r="KHI19"/>
      <c r="KHJ19"/>
      <c r="KHK19"/>
      <c r="KHL19"/>
      <c r="KHM19"/>
      <c r="KHN19"/>
      <c r="KHO19"/>
      <c r="KHP19"/>
      <c r="KHQ19"/>
      <c r="KHR19"/>
      <c r="KHS19"/>
      <c r="KHT19"/>
      <c r="KHU19"/>
      <c r="KHV19"/>
      <c r="KHW19"/>
      <c r="KHX19"/>
      <c r="KHY19"/>
      <c r="KHZ19"/>
      <c r="KIA19"/>
      <c r="KIB19"/>
      <c r="KIC19"/>
      <c r="KID19"/>
      <c r="KIE19"/>
      <c r="KIF19"/>
      <c r="KIG19"/>
      <c r="KIH19"/>
      <c r="KII19"/>
      <c r="KIJ19"/>
      <c r="KIK19"/>
      <c r="KIL19"/>
      <c r="KIM19"/>
      <c r="KIN19"/>
      <c r="KIO19"/>
      <c r="KIP19"/>
      <c r="KIQ19"/>
      <c r="KIR19"/>
      <c r="KIS19"/>
      <c r="KIT19"/>
      <c r="KIU19"/>
      <c r="KIV19"/>
      <c r="KIW19"/>
      <c r="KIX19"/>
      <c r="KIY19"/>
      <c r="KIZ19"/>
      <c r="KJA19"/>
      <c r="KJB19"/>
      <c r="KJC19"/>
      <c r="KJD19"/>
      <c r="KJE19"/>
      <c r="KJF19"/>
      <c r="KJG19"/>
      <c r="KJH19"/>
      <c r="KJI19"/>
      <c r="KJJ19"/>
      <c r="KJK19"/>
      <c r="KJL19"/>
      <c r="KJM19"/>
      <c r="KJN19"/>
      <c r="KJO19"/>
      <c r="KJP19"/>
      <c r="KJQ19"/>
      <c r="KJR19"/>
      <c r="KJS19"/>
      <c r="KJT19"/>
      <c r="KJU19"/>
      <c r="KJV19"/>
      <c r="KJW19"/>
      <c r="KJX19"/>
      <c r="KJY19"/>
      <c r="KJZ19"/>
      <c r="KKA19"/>
      <c r="KKB19"/>
      <c r="KKC19"/>
      <c r="KKD19"/>
      <c r="KKE19"/>
      <c r="KKF19"/>
      <c r="KKG19"/>
      <c r="KKH19"/>
      <c r="KKI19"/>
      <c r="KKJ19"/>
      <c r="KKK19"/>
      <c r="KKL19"/>
      <c r="KKM19"/>
      <c r="KKN19"/>
      <c r="KKO19"/>
      <c r="KKP19"/>
      <c r="KKQ19"/>
      <c r="KKR19"/>
      <c r="KKS19"/>
      <c r="KKT19"/>
      <c r="KKU19"/>
      <c r="KKV19"/>
      <c r="KKW19"/>
      <c r="KKX19"/>
      <c r="KKY19"/>
      <c r="KKZ19"/>
      <c r="KLA19"/>
      <c r="KLB19"/>
      <c r="KLC19"/>
      <c r="KLD19"/>
      <c r="KLE19"/>
      <c r="KLF19"/>
      <c r="KLG19"/>
      <c r="KLH19"/>
      <c r="KLI19"/>
      <c r="KLJ19"/>
      <c r="KLK19"/>
      <c r="KLL19"/>
      <c r="KLM19"/>
      <c r="KLN19"/>
      <c r="KLO19"/>
      <c r="KLP19"/>
      <c r="KLQ19"/>
      <c r="KLR19"/>
      <c r="KLS19"/>
      <c r="KLT19"/>
      <c r="KLU19"/>
      <c r="KLV19"/>
      <c r="KLW19"/>
      <c r="KLX19"/>
      <c r="KLY19"/>
      <c r="KLZ19"/>
      <c r="KMA19"/>
      <c r="KMB19"/>
      <c r="KMC19"/>
      <c r="KMD19"/>
      <c r="KME19"/>
      <c r="KMF19"/>
      <c r="KMG19"/>
      <c r="KMH19"/>
      <c r="KMI19"/>
      <c r="KMJ19"/>
      <c r="KMK19"/>
      <c r="KML19"/>
      <c r="KMM19"/>
      <c r="KMN19"/>
      <c r="KMO19"/>
      <c r="KMP19"/>
      <c r="KMQ19"/>
      <c r="KMR19"/>
      <c r="KMS19"/>
      <c r="KMT19"/>
      <c r="KMU19"/>
      <c r="KMV19"/>
      <c r="KMW19"/>
      <c r="KMX19"/>
      <c r="KMY19"/>
      <c r="KMZ19"/>
      <c r="KNA19"/>
      <c r="KNB19"/>
      <c r="KNC19"/>
      <c r="KND19"/>
      <c r="KNE19"/>
      <c r="KNF19"/>
      <c r="KNG19"/>
      <c r="KNH19"/>
      <c r="KNI19"/>
      <c r="KNJ19"/>
      <c r="KNK19"/>
      <c r="KNL19"/>
      <c r="KNM19"/>
      <c r="KNN19"/>
      <c r="KNO19"/>
      <c r="KNP19"/>
      <c r="KNQ19"/>
      <c r="KNR19"/>
      <c r="KNS19"/>
      <c r="KNT19"/>
      <c r="KNU19"/>
      <c r="KNV19"/>
      <c r="KNW19"/>
      <c r="KNX19"/>
      <c r="KNY19"/>
      <c r="KNZ19"/>
      <c r="KOA19"/>
      <c r="KOB19"/>
      <c r="KOC19"/>
      <c r="KOD19"/>
      <c r="KOE19"/>
      <c r="KOF19"/>
      <c r="KOG19"/>
      <c r="KOH19"/>
      <c r="KOI19"/>
      <c r="KOJ19"/>
      <c r="KOK19"/>
      <c r="KOL19"/>
      <c r="KOM19"/>
      <c r="KON19"/>
      <c r="KOO19"/>
      <c r="KOP19"/>
      <c r="KOQ19"/>
      <c r="KOR19"/>
      <c r="KOS19"/>
      <c r="KOT19"/>
      <c r="KOU19"/>
      <c r="KOV19"/>
      <c r="KOW19"/>
      <c r="KOX19"/>
      <c r="KOY19"/>
      <c r="KOZ19"/>
      <c r="KPA19"/>
      <c r="KPB19"/>
      <c r="KPC19"/>
      <c r="KPD19"/>
      <c r="KPE19"/>
      <c r="KPF19"/>
      <c r="KPG19"/>
      <c r="KPH19"/>
      <c r="KPI19"/>
      <c r="KPJ19"/>
      <c r="KPK19"/>
      <c r="KPL19"/>
      <c r="KPM19"/>
      <c r="KPN19"/>
      <c r="KPO19"/>
      <c r="KPP19"/>
      <c r="KPQ19"/>
      <c r="KPR19"/>
      <c r="KPS19"/>
      <c r="KPT19"/>
      <c r="KPU19"/>
      <c r="KPV19"/>
      <c r="KPW19"/>
      <c r="KPX19"/>
      <c r="KPY19"/>
      <c r="KPZ19"/>
      <c r="KQA19"/>
      <c r="KQB19"/>
      <c r="KQC19"/>
      <c r="KQD19"/>
      <c r="KQE19"/>
      <c r="KQF19"/>
      <c r="KQG19"/>
      <c r="KQH19"/>
      <c r="KQI19"/>
      <c r="KQJ19"/>
      <c r="KQK19"/>
      <c r="KQL19"/>
      <c r="KQM19"/>
      <c r="KQN19"/>
      <c r="KQO19"/>
      <c r="KQP19"/>
      <c r="KQQ19"/>
      <c r="KQR19"/>
      <c r="KQS19"/>
      <c r="KQT19"/>
      <c r="KQU19"/>
      <c r="KQV19"/>
      <c r="KQW19"/>
      <c r="KQX19"/>
      <c r="KQY19"/>
      <c r="KQZ19"/>
      <c r="KRA19"/>
      <c r="KRB19"/>
      <c r="KRC19"/>
      <c r="KRD19"/>
      <c r="KRE19"/>
      <c r="KRF19"/>
      <c r="KRG19"/>
      <c r="KRH19"/>
      <c r="KRI19"/>
      <c r="KRJ19"/>
      <c r="KRK19"/>
      <c r="KRL19"/>
      <c r="KRM19"/>
      <c r="KRN19"/>
      <c r="KRO19"/>
      <c r="KRP19"/>
      <c r="KRQ19"/>
      <c r="KRR19"/>
      <c r="KRS19"/>
      <c r="KRT19"/>
      <c r="KRU19"/>
      <c r="KRV19"/>
      <c r="KRW19"/>
      <c r="KRX19"/>
      <c r="KRY19"/>
      <c r="KRZ19"/>
      <c r="KSA19"/>
      <c r="KSB19"/>
      <c r="KSC19"/>
      <c r="KSD19"/>
      <c r="KSE19"/>
      <c r="KSF19"/>
      <c r="KSG19"/>
      <c r="KSH19"/>
      <c r="KSI19"/>
      <c r="KSJ19"/>
      <c r="KSK19"/>
      <c r="KSL19"/>
      <c r="KSM19"/>
      <c r="KSN19"/>
      <c r="KSO19"/>
      <c r="KSP19"/>
      <c r="KSQ19"/>
      <c r="KSR19"/>
      <c r="KSS19"/>
      <c r="KST19"/>
      <c r="KSU19"/>
      <c r="KSV19"/>
      <c r="KSW19"/>
      <c r="KSX19"/>
      <c r="KSY19"/>
      <c r="KSZ19"/>
      <c r="KTA19"/>
      <c r="KTB19"/>
      <c r="KTC19"/>
      <c r="KTD19"/>
      <c r="KTE19"/>
      <c r="KTF19"/>
      <c r="KTG19"/>
      <c r="KTH19"/>
      <c r="KTI19"/>
      <c r="KTJ19"/>
      <c r="KTK19"/>
      <c r="KTL19"/>
      <c r="KTM19"/>
      <c r="KTN19"/>
      <c r="KTO19"/>
      <c r="KTP19"/>
      <c r="KTQ19"/>
      <c r="KTR19"/>
      <c r="KTS19"/>
      <c r="KTT19"/>
      <c r="KTU19"/>
      <c r="KTV19"/>
      <c r="KTW19"/>
      <c r="KTX19"/>
      <c r="KTY19"/>
      <c r="KTZ19"/>
      <c r="KUA19"/>
      <c r="KUB19"/>
      <c r="KUC19"/>
      <c r="KUD19"/>
      <c r="KUE19"/>
      <c r="KUF19"/>
      <c r="KUG19"/>
      <c r="KUH19"/>
      <c r="KUI19"/>
      <c r="KUJ19"/>
      <c r="KUK19"/>
      <c r="KUL19"/>
      <c r="KUM19"/>
      <c r="KUN19"/>
      <c r="KUO19"/>
      <c r="KUP19"/>
      <c r="KUQ19"/>
      <c r="KUR19"/>
      <c r="KUS19"/>
      <c r="KUT19"/>
      <c r="KUU19"/>
      <c r="KUV19"/>
      <c r="KUW19"/>
      <c r="KUX19"/>
      <c r="KUY19"/>
      <c r="KUZ19"/>
      <c r="KVA19"/>
      <c r="KVB19"/>
      <c r="KVC19"/>
      <c r="KVD19"/>
      <c r="KVE19"/>
      <c r="KVF19"/>
      <c r="KVG19"/>
      <c r="KVH19"/>
      <c r="KVI19"/>
      <c r="KVJ19"/>
      <c r="KVK19"/>
      <c r="KVL19"/>
      <c r="KVM19"/>
      <c r="KVN19"/>
      <c r="KVO19"/>
      <c r="KVP19"/>
      <c r="KVQ19"/>
      <c r="KVR19"/>
      <c r="KVS19"/>
      <c r="KVT19"/>
      <c r="KVU19"/>
      <c r="KVV19"/>
      <c r="KVW19"/>
      <c r="KVX19"/>
      <c r="KVY19"/>
      <c r="KVZ19"/>
      <c r="KWA19"/>
      <c r="KWB19"/>
      <c r="KWC19"/>
      <c r="KWD19"/>
      <c r="KWE19"/>
      <c r="KWF19"/>
      <c r="KWG19"/>
      <c r="KWH19"/>
      <c r="KWI19"/>
      <c r="KWJ19"/>
      <c r="KWK19"/>
      <c r="KWL19"/>
      <c r="KWM19"/>
      <c r="KWN19"/>
      <c r="KWO19"/>
      <c r="KWP19"/>
      <c r="KWQ19"/>
      <c r="KWR19"/>
      <c r="KWS19"/>
      <c r="KWT19"/>
      <c r="KWU19"/>
      <c r="KWV19"/>
      <c r="KWW19"/>
      <c r="KWX19"/>
      <c r="KWY19"/>
      <c r="KWZ19"/>
      <c r="KXA19"/>
      <c r="KXB19"/>
      <c r="KXC19"/>
      <c r="KXD19"/>
      <c r="KXE19"/>
      <c r="KXF19"/>
      <c r="KXG19"/>
      <c r="KXH19"/>
      <c r="KXI19"/>
      <c r="KXJ19"/>
      <c r="KXK19"/>
      <c r="KXL19"/>
      <c r="KXM19"/>
      <c r="KXN19"/>
      <c r="KXO19"/>
      <c r="KXP19"/>
      <c r="KXQ19"/>
      <c r="KXR19"/>
      <c r="KXS19"/>
      <c r="KXT19"/>
      <c r="KXU19"/>
      <c r="KXV19"/>
      <c r="KXW19"/>
      <c r="KXX19"/>
      <c r="KXY19"/>
      <c r="KXZ19"/>
      <c r="KYA19"/>
      <c r="KYB19"/>
      <c r="KYC19"/>
      <c r="KYD19"/>
      <c r="KYE19"/>
      <c r="KYF19"/>
      <c r="KYG19"/>
      <c r="KYH19"/>
      <c r="KYI19"/>
      <c r="KYJ19"/>
      <c r="KYK19"/>
      <c r="KYL19"/>
      <c r="KYM19"/>
      <c r="KYN19"/>
      <c r="KYO19"/>
      <c r="KYP19"/>
      <c r="KYQ19"/>
      <c r="KYR19"/>
      <c r="KYS19"/>
      <c r="KYT19"/>
      <c r="KYU19"/>
      <c r="KYV19"/>
      <c r="KYW19"/>
      <c r="KYX19"/>
      <c r="KYY19"/>
      <c r="KYZ19"/>
      <c r="KZA19"/>
      <c r="KZB19"/>
      <c r="KZC19"/>
      <c r="KZD19"/>
      <c r="KZE19"/>
      <c r="KZF19"/>
      <c r="KZG19"/>
      <c r="KZH19"/>
      <c r="KZI19"/>
      <c r="KZJ19"/>
      <c r="KZK19"/>
      <c r="KZL19"/>
      <c r="KZM19"/>
      <c r="KZN19"/>
      <c r="KZO19"/>
      <c r="KZP19"/>
      <c r="KZQ19"/>
      <c r="KZR19"/>
      <c r="KZS19"/>
      <c r="KZT19"/>
      <c r="KZU19"/>
      <c r="KZV19"/>
      <c r="KZW19"/>
      <c r="KZX19"/>
      <c r="KZY19"/>
      <c r="KZZ19"/>
      <c r="LAA19"/>
      <c r="LAB19"/>
      <c r="LAC19"/>
      <c r="LAD19"/>
      <c r="LAE19"/>
      <c r="LAF19"/>
      <c r="LAG19"/>
      <c r="LAH19"/>
      <c r="LAI19"/>
      <c r="LAJ19"/>
      <c r="LAK19"/>
      <c r="LAL19"/>
      <c r="LAM19"/>
      <c r="LAN19"/>
      <c r="LAO19"/>
      <c r="LAP19"/>
      <c r="LAQ19"/>
      <c r="LAR19"/>
      <c r="LAS19"/>
      <c r="LAT19"/>
      <c r="LAU19"/>
      <c r="LAV19"/>
      <c r="LAW19"/>
      <c r="LAX19"/>
      <c r="LAY19"/>
      <c r="LAZ19"/>
      <c r="LBA19"/>
      <c r="LBB19"/>
      <c r="LBC19"/>
      <c r="LBD19"/>
      <c r="LBE19"/>
      <c r="LBF19"/>
      <c r="LBG19"/>
      <c r="LBH19"/>
      <c r="LBI19"/>
      <c r="LBJ19"/>
      <c r="LBK19"/>
      <c r="LBL19"/>
      <c r="LBM19"/>
      <c r="LBN19"/>
      <c r="LBO19"/>
      <c r="LBP19"/>
      <c r="LBQ19"/>
      <c r="LBR19"/>
      <c r="LBS19"/>
      <c r="LBT19"/>
      <c r="LBU19"/>
      <c r="LBV19"/>
      <c r="LBW19"/>
      <c r="LBX19"/>
      <c r="LBY19"/>
      <c r="LBZ19"/>
      <c r="LCA19"/>
      <c r="LCB19"/>
      <c r="LCC19"/>
      <c r="LCD19"/>
      <c r="LCE19"/>
      <c r="LCF19"/>
      <c r="LCG19"/>
      <c r="LCH19"/>
      <c r="LCI19"/>
      <c r="LCJ19"/>
      <c r="LCK19"/>
      <c r="LCL19"/>
      <c r="LCM19"/>
      <c r="LCN19"/>
      <c r="LCO19"/>
      <c r="LCP19"/>
      <c r="LCQ19"/>
      <c r="LCR19"/>
      <c r="LCS19"/>
      <c r="LCT19"/>
      <c r="LCU19"/>
      <c r="LCV19"/>
      <c r="LCW19"/>
      <c r="LCX19"/>
      <c r="LCY19"/>
      <c r="LCZ19"/>
      <c r="LDA19"/>
      <c r="LDB19"/>
      <c r="LDC19"/>
      <c r="LDD19"/>
      <c r="LDE19"/>
      <c r="LDF19"/>
      <c r="LDG19"/>
      <c r="LDH19"/>
      <c r="LDI19"/>
      <c r="LDJ19"/>
      <c r="LDK19"/>
      <c r="LDL19"/>
      <c r="LDM19"/>
      <c r="LDN19"/>
      <c r="LDO19"/>
      <c r="LDP19"/>
      <c r="LDQ19"/>
      <c r="LDR19"/>
      <c r="LDS19"/>
      <c r="LDT19"/>
      <c r="LDU19"/>
      <c r="LDV19"/>
      <c r="LDW19"/>
      <c r="LDX19"/>
      <c r="LDY19"/>
      <c r="LDZ19"/>
      <c r="LEA19"/>
      <c r="LEB19"/>
      <c r="LEC19"/>
      <c r="LED19"/>
      <c r="LEE19"/>
      <c r="LEF19"/>
      <c r="LEG19"/>
      <c r="LEH19"/>
      <c r="LEI19"/>
      <c r="LEJ19"/>
      <c r="LEK19"/>
      <c r="LEL19"/>
      <c r="LEM19"/>
      <c r="LEN19"/>
      <c r="LEO19"/>
      <c r="LEP19"/>
      <c r="LEQ19"/>
      <c r="LER19"/>
      <c r="LES19"/>
      <c r="LET19"/>
      <c r="LEU19"/>
      <c r="LEV19"/>
      <c r="LEW19"/>
      <c r="LEX19"/>
      <c r="LEY19"/>
      <c r="LEZ19"/>
      <c r="LFA19"/>
      <c r="LFB19"/>
      <c r="LFC19"/>
      <c r="LFD19"/>
      <c r="LFE19"/>
      <c r="LFF19"/>
      <c r="LFG19"/>
      <c r="LFH19"/>
      <c r="LFI19"/>
      <c r="LFJ19"/>
      <c r="LFK19"/>
      <c r="LFL19"/>
      <c r="LFM19"/>
      <c r="LFN19"/>
      <c r="LFO19"/>
      <c r="LFP19"/>
      <c r="LFQ19"/>
      <c r="LFR19"/>
      <c r="LFS19"/>
      <c r="LFT19"/>
      <c r="LFU19"/>
      <c r="LFV19"/>
      <c r="LFW19"/>
      <c r="LFX19"/>
      <c r="LFY19"/>
      <c r="LFZ19"/>
      <c r="LGA19"/>
      <c r="LGB19"/>
      <c r="LGC19"/>
      <c r="LGD19"/>
      <c r="LGE19"/>
      <c r="LGF19"/>
      <c r="LGG19"/>
      <c r="LGH19"/>
      <c r="LGI19"/>
      <c r="LGJ19"/>
      <c r="LGK19"/>
      <c r="LGL19"/>
      <c r="LGM19"/>
      <c r="LGN19"/>
      <c r="LGO19"/>
      <c r="LGP19"/>
      <c r="LGQ19"/>
      <c r="LGR19"/>
      <c r="LGS19"/>
      <c r="LGT19"/>
      <c r="LGU19"/>
      <c r="LGV19"/>
      <c r="LGW19"/>
      <c r="LGX19"/>
      <c r="LGY19"/>
      <c r="LGZ19"/>
      <c r="LHA19"/>
      <c r="LHB19"/>
      <c r="LHC19"/>
      <c r="LHD19"/>
      <c r="LHE19"/>
      <c r="LHF19"/>
      <c r="LHG19"/>
      <c r="LHH19"/>
      <c r="LHI19"/>
      <c r="LHJ19"/>
      <c r="LHK19"/>
      <c r="LHL19"/>
      <c r="LHM19"/>
      <c r="LHN19"/>
      <c r="LHO19"/>
      <c r="LHP19"/>
      <c r="LHQ19"/>
      <c r="LHR19"/>
      <c r="LHS19"/>
      <c r="LHT19"/>
      <c r="LHU19"/>
      <c r="LHV19"/>
      <c r="LHW19"/>
      <c r="LHX19"/>
      <c r="LHY19"/>
      <c r="LHZ19"/>
      <c r="LIA19"/>
      <c r="LIB19"/>
      <c r="LIC19"/>
      <c r="LID19"/>
      <c r="LIE19"/>
      <c r="LIF19"/>
      <c r="LIG19"/>
      <c r="LIH19"/>
      <c r="LII19"/>
      <c r="LIJ19"/>
      <c r="LIK19"/>
      <c r="LIL19"/>
      <c r="LIM19"/>
      <c r="LIN19"/>
      <c r="LIO19"/>
      <c r="LIP19"/>
      <c r="LIQ19"/>
      <c r="LIR19"/>
      <c r="LIS19"/>
      <c r="LIT19"/>
      <c r="LIU19"/>
      <c r="LIV19"/>
      <c r="LIW19"/>
      <c r="LIX19"/>
      <c r="LIY19"/>
      <c r="LIZ19"/>
      <c r="LJA19"/>
      <c r="LJB19"/>
      <c r="LJC19"/>
      <c r="LJD19"/>
      <c r="LJE19"/>
      <c r="LJF19"/>
      <c r="LJG19"/>
      <c r="LJH19"/>
      <c r="LJI19"/>
      <c r="LJJ19"/>
      <c r="LJK19"/>
      <c r="LJL19"/>
      <c r="LJM19"/>
      <c r="LJN19"/>
      <c r="LJO19"/>
      <c r="LJP19"/>
      <c r="LJQ19"/>
      <c r="LJR19"/>
      <c r="LJS19"/>
      <c r="LJT19"/>
      <c r="LJU19"/>
      <c r="LJV19"/>
      <c r="LJW19"/>
      <c r="LJX19"/>
      <c r="LJY19"/>
      <c r="LJZ19"/>
      <c r="LKA19"/>
      <c r="LKB19"/>
      <c r="LKC19"/>
      <c r="LKD19"/>
      <c r="LKE19"/>
      <c r="LKF19"/>
      <c r="LKG19"/>
      <c r="LKH19"/>
      <c r="LKI19"/>
      <c r="LKJ19"/>
      <c r="LKK19"/>
      <c r="LKL19"/>
      <c r="LKM19"/>
      <c r="LKN19"/>
      <c r="LKO19"/>
      <c r="LKP19"/>
      <c r="LKQ19"/>
      <c r="LKR19"/>
      <c r="LKS19"/>
      <c r="LKT19"/>
      <c r="LKU19"/>
      <c r="LKV19"/>
      <c r="LKW19"/>
      <c r="LKX19"/>
      <c r="LKY19"/>
      <c r="LKZ19"/>
      <c r="LLA19"/>
      <c r="LLB19"/>
      <c r="LLC19"/>
      <c r="LLD19"/>
      <c r="LLE19"/>
      <c r="LLF19"/>
      <c r="LLG19"/>
      <c r="LLH19"/>
      <c r="LLI19"/>
      <c r="LLJ19"/>
      <c r="LLK19"/>
      <c r="LLL19"/>
      <c r="LLM19"/>
      <c r="LLN19"/>
      <c r="LLO19"/>
      <c r="LLP19"/>
      <c r="LLQ19"/>
      <c r="LLR19"/>
      <c r="LLS19"/>
      <c r="LLT19"/>
      <c r="LLU19"/>
      <c r="LLV19"/>
      <c r="LLW19"/>
      <c r="LLX19"/>
      <c r="LLY19"/>
      <c r="LLZ19"/>
      <c r="LMA19"/>
      <c r="LMB19"/>
      <c r="LMC19"/>
      <c r="LMD19"/>
      <c r="LME19"/>
      <c r="LMF19"/>
      <c r="LMG19"/>
      <c r="LMH19"/>
      <c r="LMI19"/>
      <c r="LMJ19"/>
      <c r="LMK19"/>
      <c r="LML19"/>
      <c r="LMM19"/>
      <c r="LMN19"/>
      <c r="LMO19"/>
      <c r="LMP19"/>
      <c r="LMQ19"/>
      <c r="LMR19"/>
      <c r="LMS19"/>
      <c r="LMT19"/>
      <c r="LMU19"/>
      <c r="LMV19"/>
      <c r="LMW19"/>
      <c r="LMX19"/>
      <c r="LMY19"/>
      <c r="LMZ19"/>
      <c r="LNA19"/>
      <c r="LNB19"/>
      <c r="LNC19"/>
      <c r="LND19"/>
      <c r="LNE19"/>
      <c r="LNF19"/>
      <c r="LNG19"/>
      <c r="LNH19"/>
      <c r="LNI19"/>
      <c r="LNJ19"/>
      <c r="LNK19"/>
      <c r="LNL19"/>
      <c r="LNM19"/>
      <c r="LNN19"/>
      <c r="LNO19"/>
      <c r="LNP19"/>
      <c r="LNQ19"/>
      <c r="LNR19"/>
      <c r="LNS19"/>
      <c r="LNT19"/>
      <c r="LNU19"/>
      <c r="LNV19"/>
      <c r="LNW19"/>
      <c r="LNX19"/>
      <c r="LNY19"/>
      <c r="LNZ19"/>
      <c r="LOA19"/>
      <c r="LOB19"/>
      <c r="LOC19"/>
      <c r="LOD19"/>
      <c r="LOE19"/>
      <c r="LOF19"/>
      <c r="LOG19"/>
      <c r="LOH19"/>
      <c r="LOI19"/>
      <c r="LOJ19"/>
      <c r="LOK19"/>
      <c r="LOL19"/>
      <c r="LOM19"/>
      <c r="LON19"/>
      <c r="LOO19"/>
      <c r="LOP19"/>
      <c r="LOQ19"/>
      <c r="LOR19"/>
      <c r="LOS19"/>
      <c r="LOT19"/>
      <c r="LOU19"/>
      <c r="LOV19"/>
      <c r="LOW19"/>
      <c r="LOX19"/>
      <c r="LOY19"/>
      <c r="LOZ19"/>
      <c r="LPA19"/>
      <c r="LPB19"/>
      <c r="LPC19"/>
      <c r="LPD19"/>
      <c r="LPE19"/>
      <c r="LPF19"/>
      <c r="LPG19"/>
      <c r="LPH19"/>
      <c r="LPI19"/>
      <c r="LPJ19"/>
      <c r="LPK19"/>
      <c r="LPL19"/>
      <c r="LPM19"/>
      <c r="LPN19"/>
      <c r="LPO19"/>
      <c r="LPP19"/>
      <c r="LPQ19"/>
      <c r="LPR19"/>
      <c r="LPS19"/>
      <c r="LPT19"/>
      <c r="LPU19"/>
      <c r="LPV19"/>
      <c r="LPW19"/>
      <c r="LPX19"/>
      <c r="LPY19"/>
      <c r="LPZ19"/>
      <c r="LQA19"/>
      <c r="LQB19"/>
      <c r="LQC19"/>
      <c r="LQD19"/>
      <c r="LQE19"/>
      <c r="LQF19"/>
      <c r="LQG19"/>
      <c r="LQH19"/>
      <c r="LQI19"/>
      <c r="LQJ19"/>
      <c r="LQK19"/>
      <c r="LQL19"/>
      <c r="LQM19"/>
      <c r="LQN19"/>
      <c r="LQO19"/>
      <c r="LQP19"/>
      <c r="LQQ19"/>
      <c r="LQR19"/>
      <c r="LQS19"/>
      <c r="LQT19"/>
      <c r="LQU19"/>
      <c r="LQV19"/>
      <c r="LQW19"/>
      <c r="LQX19"/>
      <c r="LQY19"/>
      <c r="LQZ19"/>
      <c r="LRA19"/>
      <c r="LRB19"/>
      <c r="LRC19"/>
      <c r="LRD19"/>
      <c r="LRE19"/>
      <c r="LRF19"/>
      <c r="LRG19"/>
      <c r="LRH19"/>
      <c r="LRI19"/>
      <c r="LRJ19"/>
      <c r="LRK19"/>
      <c r="LRL19"/>
      <c r="LRM19"/>
      <c r="LRN19"/>
      <c r="LRO19"/>
      <c r="LRP19"/>
      <c r="LRQ19"/>
      <c r="LRR19"/>
      <c r="LRS19"/>
      <c r="LRT19"/>
      <c r="LRU19"/>
      <c r="LRV19"/>
      <c r="LRW19"/>
      <c r="LRX19"/>
      <c r="LRY19"/>
      <c r="LRZ19"/>
      <c r="LSA19"/>
      <c r="LSB19"/>
      <c r="LSC19"/>
      <c r="LSD19"/>
      <c r="LSE19"/>
      <c r="LSF19"/>
      <c r="LSG19"/>
      <c r="LSH19"/>
      <c r="LSI19"/>
      <c r="LSJ19"/>
      <c r="LSK19"/>
      <c r="LSL19"/>
      <c r="LSM19"/>
      <c r="LSN19"/>
      <c r="LSO19"/>
      <c r="LSP19"/>
      <c r="LSQ19"/>
      <c r="LSR19"/>
      <c r="LSS19"/>
      <c r="LST19"/>
      <c r="LSU19"/>
      <c r="LSV19"/>
      <c r="LSW19"/>
      <c r="LSX19"/>
      <c r="LSY19"/>
      <c r="LSZ19"/>
      <c r="LTA19"/>
      <c r="LTB19"/>
      <c r="LTC19"/>
      <c r="LTD19"/>
      <c r="LTE19"/>
      <c r="LTF19"/>
      <c r="LTG19"/>
      <c r="LTH19"/>
      <c r="LTI19"/>
      <c r="LTJ19"/>
      <c r="LTK19"/>
      <c r="LTL19"/>
      <c r="LTM19"/>
      <c r="LTN19"/>
      <c r="LTO19"/>
      <c r="LTP19"/>
      <c r="LTQ19"/>
      <c r="LTR19"/>
      <c r="LTS19"/>
      <c r="LTT19"/>
      <c r="LTU19"/>
      <c r="LTV19"/>
      <c r="LTW19"/>
      <c r="LTX19"/>
      <c r="LTY19"/>
      <c r="LTZ19"/>
      <c r="LUA19"/>
      <c r="LUB19"/>
      <c r="LUC19"/>
      <c r="LUD19"/>
      <c r="LUE19"/>
      <c r="LUF19"/>
      <c r="LUG19"/>
      <c r="LUH19"/>
      <c r="LUI19"/>
      <c r="LUJ19"/>
      <c r="LUK19"/>
      <c r="LUL19"/>
      <c r="LUM19"/>
      <c r="LUN19"/>
      <c r="LUO19"/>
      <c r="LUP19"/>
      <c r="LUQ19"/>
      <c r="LUR19"/>
      <c r="LUS19"/>
      <c r="LUT19"/>
      <c r="LUU19"/>
      <c r="LUV19"/>
      <c r="LUW19"/>
      <c r="LUX19"/>
      <c r="LUY19"/>
      <c r="LUZ19"/>
      <c r="LVA19"/>
      <c r="LVB19"/>
      <c r="LVC19"/>
      <c r="LVD19"/>
      <c r="LVE19"/>
      <c r="LVF19"/>
      <c r="LVG19"/>
      <c r="LVH19"/>
      <c r="LVI19"/>
      <c r="LVJ19"/>
      <c r="LVK19"/>
      <c r="LVL19"/>
      <c r="LVM19"/>
      <c r="LVN19"/>
      <c r="LVO19"/>
      <c r="LVP19"/>
      <c r="LVQ19"/>
      <c r="LVR19"/>
      <c r="LVS19"/>
      <c r="LVT19"/>
      <c r="LVU19"/>
      <c r="LVV19"/>
      <c r="LVW19"/>
      <c r="LVX19"/>
      <c r="LVY19"/>
      <c r="LVZ19"/>
      <c r="LWA19"/>
      <c r="LWB19"/>
      <c r="LWC19"/>
      <c r="LWD19"/>
      <c r="LWE19"/>
      <c r="LWF19"/>
      <c r="LWG19"/>
      <c r="LWH19"/>
      <c r="LWI19"/>
      <c r="LWJ19"/>
      <c r="LWK19"/>
      <c r="LWL19"/>
      <c r="LWM19"/>
      <c r="LWN19"/>
      <c r="LWO19"/>
      <c r="LWP19"/>
      <c r="LWQ19"/>
      <c r="LWR19"/>
      <c r="LWS19"/>
      <c r="LWT19"/>
      <c r="LWU19"/>
      <c r="LWV19"/>
      <c r="LWW19"/>
      <c r="LWX19"/>
      <c r="LWY19"/>
      <c r="LWZ19"/>
      <c r="LXA19"/>
      <c r="LXB19"/>
      <c r="LXC19"/>
      <c r="LXD19"/>
      <c r="LXE19"/>
      <c r="LXF19"/>
      <c r="LXG19"/>
      <c r="LXH19"/>
      <c r="LXI19"/>
      <c r="LXJ19"/>
      <c r="LXK19"/>
      <c r="LXL19"/>
      <c r="LXM19"/>
      <c r="LXN19"/>
      <c r="LXO19"/>
      <c r="LXP19"/>
      <c r="LXQ19"/>
      <c r="LXR19"/>
      <c r="LXS19"/>
      <c r="LXT19"/>
      <c r="LXU19"/>
      <c r="LXV19"/>
      <c r="LXW19"/>
      <c r="LXX19"/>
      <c r="LXY19"/>
      <c r="LXZ19"/>
      <c r="LYA19"/>
      <c r="LYB19"/>
      <c r="LYC19"/>
      <c r="LYD19"/>
      <c r="LYE19"/>
      <c r="LYF19"/>
      <c r="LYG19"/>
      <c r="LYH19"/>
      <c r="LYI19"/>
      <c r="LYJ19"/>
      <c r="LYK19"/>
      <c r="LYL19"/>
      <c r="LYM19"/>
      <c r="LYN19"/>
      <c r="LYO19"/>
      <c r="LYP19"/>
      <c r="LYQ19"/>
      <c r="LYR19"/>
      <c r="LYS19"/>
      <c r="LYT19"/>
      <c r="LYU19"/>
      <c r="LYV19"/>
      <c r="LYW19"/>
      <c r="LYX19"/>
      <c r="LYY19"/>
      <c r="LYZ19"/>
      <c r="LZA19"/>
      <c r="LZB19"/>
      <c r="LZC19"/>
      <c r="LZD19"/>
      <c r="LZE19"/>
      <c r="LZF19"/>
      <c r="LZG19"/>
      <c r="LZH19"/>
      <c r="LZI19"/>
      <c r="LZJ19"/>
      <c r="LZK19"/>
      <c r="LZL19"/>
      <c r="LZM19"/>
      <c r="LZN19"/>
      <c r="LZO19"/>
      <c r="LZP19"/>
      <c r="LZQ19"/>
      <c r="LZR19"/>
      <c r="LZS19"/>
      <c r="LZT19"/>
      <c r="LZU19"/>
      <c r="LZV19"/>
      <c r="LZW19"/>
      <c r="LZX19"/>
      <c r="LZY19"/>
      <c r="LZZ19"/>
      <c r="MAA19"/>
      <c r="MAB19"/>
      <c r="MAC19"/>
      <c r="MAD19"/>
      <c r="MAE19"/>
      <c r="MAF19"/>
      <c r="MAG19"/>
      <c r="MAH19"/>
      <c r="MAI19"/>
      <c r="MAJ19"/>
      <c r="MAK19"/>
      <c r="MAL19"/>
      <c r="MAM19"/>
      <c r="MAN19"/>
      <c r="MAO19"/>
      <c r="MAP19"/>
      <c r="MAQ19"/>
      <c r="MAR19"/>
      <c r="MAS19"/>
      <c r="MAT19"/>
      <c r="MAU19"/>
      <c r="MAV19"/>
      <c r="MAW19"/>
      <c r="MAX19"/>
      <c r="MAY19"/>
      <c r="MAZ19"/>
      <c r="MBA19"/>
      <c r="MBB19"/>
      <c r="MBC19"/>
      <c r="MBD19"/>
      <c r="MBE19"/>
      <c r="MBF19"/>
      <c r="MBG19"/>
      <c r="MBH19"/>
      <c r="MBI19"/>
      <c r="MBJ19"/>
      <c r="MBK19"/>
      <c r="MBL19"/>
      <c r="MBM19"/>
      <c r="MBN19"/>
      <c r="MBO19"/>
      <c r="MBP19"/>
      <c r="MBQ19"/>
      <c r="MBR19"/>
      <c r="MBS19"/>
      <c r="MBT19"/>
      <c r="MBU19"/>
      <c r="MBV19"/>
      <c r="MBW19"/>
      <c r="MBX19"/>
      <c r="MBY19"/>
      <c r="MBZ19"/>
      <c r="MCA19"/>
      <c r="MCB19"/>
      <c r="MCC19"/>
      <c r="MCD19"/>
      <c r="MCE19"/>
      <c r="MCF19"/>
      <c r="MCG19"/>
      <c r="MCH19"/>
      <c r="MCI19"/>
      <c r="MCJ19"/>
      <c r="MCK19"/>
      <c r="MCL19"/>
      <c r="MCM19"/>
      <c r="MCN19"/>
      <c r="MCO19"/>
      <c r="MCP19"/>
      <c r="MCQ19"/>
      <c r="MCR19"/>
      <c r="MCS19"/>
      <c r="MCT19"/>
      <c r="MCU19"/>
      <c r="MCV19"/>
      <c r="MCW19"/>
      <c r="MCX19"/>
      <c r="MCY19"/>
      <c r="MCZ19"/>
      <c r="MDA19"/>
      <c r="MDB19"/>
      <c r="MDC19"/>
      <c r="MDD19"/>
      <c r="MDE19"/>
      <c r="MDF19"/>
      <c r="MDG19"/>
      <c r="MDH19"/>
      <c r="MDI19"/>
      <c r="MDJ19"/>
      <c r="MDK19"/>
      <c r="MDL19"/>
      <c r="MDM19"/>
      <c r="MDN19"/>
      <c r="MDO19"/>
      <c r="MDP19"/>
      <c r="MDQ19"/>
      <c r="MDR19"/>
      <c r="MDS19"/>
      <c r="MDT19"/>
      <c r="MDU19"/>
      <c r="MDV19"/>
      <c r="MDW19"/>
      <c r="MDX19"/>
      <c r="MDY19"/>
      <c r="MDZ19"/>
      <c r="MEA19"/>
      <c r="MEB19"/>
      <c r="MEC19"/>
      <c r="MED19"/>
      <c r="MEE19"/>
      <c r="MEF19"/>
      <c r="MEG19"/>
      <c r="MEH19"/>
      <c r="MEI19"/>
      <c r="MEJ19"/>
      <c r="MEK19"/>
      <c r="MEL19"/>
      <c r="MEM19"/>
      <c r="MEN19"/>
      <c r="MEO19"/>
      <c r="MEP19"/>
      <c r="MEQ19"/>
      <c r="MER19"/>
      <c r="MES19"/>
      <c r="MET19"/>
      <c r="MEU19"/>
      <c r="MEV19"/>
      <c r="MEW19"/>
      <c r="MEX19"/>
      <c r="MEY19"/>
      <c r="MEZ19"/>
      <c r="MFA19"/>
      <c r="MFB19"/>
      <c r="MFC19"/>
      <c r="MFD19"/>
      <c r="MFE19"/>
      <c r="MFF19"/>
      <c r="MFG19"/>
      <c r="MFH19"/>
      <c r="MFI19"/>
      <c r="MFJ19"/>
      <c r="MFK19"/>
      <c r="MFL19"/>
      <c r="MFM19"/>
      <c r="MFN19"/>
      <c r="MFO19"/>
      <c r="MFP19"/>
      <c r="MFQ19"/>
      <c r="MFR19"/>
      <c r="MFS19"/>
      <c r="MFT19"/>
      <c r="MFU19"/>
      <c r="MFV19"/>
      <c r="MFW19"/>
      <c r="MFX19"/>
      <c r="MFY19"/>
      <c r="MFZ19"/>
      <c r="MGA19"/>
      <c r="MGB19"/>
      <c r="MGC19"/>
      <c r="MGD19"/>
      <c r="MGE19"/>
      <c r="MGF19"/>
      <c r="MGG19"/>
      <c r="MGH19"/>
      <c r="MGI19"/>
      <c r="MGJ19"/>
      <c r="MGK19"/>
      <c r="MGL19"/>
      <c r="MGM19"/>
      <c r="MGN19"/>
      <c r="MGO19"/>
      <c r="MGP19"/>
      <c r="MGQ19"/>
      <c r="MGR19"/>
      <c r="MGS19"/>
      <c r="MGT19"/>
      <c r="MGU19"/>
      <c r="MGV19"/>
      <c r="MGW19"/>
      <c r="MGX19"/>
      <c r="MGY19"/>
      <c r="MGZ19"/>
      <c r="MHA19"/>
      <c r="MHB19"/>
      <c r="MHC19"/>
      <c r="MHD19"/>
      <c r="MHE19"/>
      <c r="MHF19"/>
      <c r="MHG19"/>
      <c r="MHH19"/>
      <c r="MHI19"/>
      <c r="MHJ19"/>
      <c r="MHK19"/>
      <c r="MHL19"/>
      <c r="MHM19"/>
      <c r="MHN19"/>
      <c r="MHO19"/>
      <c r="MHP19"/>
      <c r="MHQ19"/>
      <c r="MHR19"/>
      <c r="MHS19"/>
      <c r="MHT19"/>
      <c r="MHU19"/>
      <c r="MHV19"/>
      <c r="MHW19"/>
      <c r="MHX19"/>
      <c r="MHY19"/>
      <c r="MHZ19"/>
      <c r="MIA19"/>
      <c r="MIB19"/>
      <c r="MIC19"/>
      <c r="MID19"/>
      <c r="MIE19"/>
      <c r="MIF19"/>
      <c r="MIG19"/>
      <c r="MIH19"/>
      <c r="MII19"/>
      <c r="MIJ19"/>
      <c r="MIK19"/>
      <c r="MIL19"/>
      <c r="MIM19"/>
      <c r="MIN19"/>
      <c r="MIO19"/>
      <c r="MIP19"/>
      <c r="MIQ19"/>
      <c r="MIR19"/>
      <c r="MIS19"/>
      <c r="MIT19"/>
      <c r="MIU19"/>
      <c r="MIV19"/>
      <c r="MIW19"/>
      <c r="MIX19"/>
      <c r="MIY19"/>
      <c r="MIZ19"/>
      <c r="MJA19"/>
      <c r="MJB19"/>
      <c r="MJC19"/>
      <c r="MJD19"/>
      <c r="MJE19"/>
      <c r="MJF19"/>
      <c r="MJG19"/>
      <c r="MJH19"/>
      <c r="MJI19"/>
      <c r="MJJ19"/>
      <c r="MJK19"/>
      <c r="MJL19"/>
      <c r="MJM19"/>
      <c r="MJN19"/>
      <c r="MJO19"/>
      <c r="MJP19"/>
      <c r="MJQ19"/>
      <c r="MJR19"/>
      <c r="MJS19"/>
      <c r="MJT19"/>
      <c r="MJU19"/>
      <c r="MJV19"/>
      <c r="MJW19"/>
      <c r="MJX19"/>
      <c r="MJY19"/>
      <c r="MJZ19"/>
      <c r="MKA19"/>
      <c r="MKB19"/>
      <c r="MKC19"/>
      <c r="MKD19"/>
      <c r="MKE19"/>
      <c r="MKF19"/>
      <c r="MKG19"/>
      <c r="MKH19"/>
      <c r="MKI19"/>
      <c r="MKJ19"/>
      <c r="MKK19"/>
      <c r="MKL19"/>
      <c r="MKM19"/>
      <c r="MKN19"/>
      <c r="MKO19"/>
      <c r="MKP19"/>
      <c r="MKQ19"/>
      <c r="MKR19"/>
      <c r="MKS19"/>
      <c r="MKT19"/>
      <c r="MKU19"/>
      <c r="MKV19"/>
      <c r="MKW19"/>
      <c r="MKX19"/>
      <c r="MKY19"/>
      <c r="MKZ19"/>
      <c r="MLA19"/>
      <c r="MLB19"/>
      <c r="MLC19"/>
      <c r="MLD19"/>
      <c r="MLE19"/>
      <c r="MLF19"/>
      <c r="MLG19"/>
      <c r="MLH19"/>
      <c r="MLI19"/>
      <c r="MLJ19"/>
      <c r="MLK19"/>
      <c r="MLL19"/>
      <c r="MLM19"/>
      <c r="MLN19"/>
      <c r="MLO19"/>
      <c r="MLP19"/>
      <c r="MLQ19"/>
      <c r="MLR19"/>
      <c r="MLS19"/>
      <c r="MLT19"/>
      <c r="MLU19"/>
      <c r="MLV19"/>
      <c r="MLW19"/>
      <c r="MLX19"/>
      <c r="MLY19"/>
      <c r="MLZ19"/>
      <c r="MMA19"/>
      <c r="MMB19"/>
      <c r="MMC19"/>
      <c r="MMD19"/>
      <c r="MME19"/>
      <c r="MMF19"/>
      <c r="MMG19"/>
      <c r="MMH19"/>
      <c r="MMI19"/>
      <c r="MMJ19"/>
      <c r="MMK19"/>
      <c r="MML19"/>
      <c r="MMM19"/>
      <c r="MMN19"/>
      <c r="MMO19"/>
      <c r="MMP19"/>
      <c r="MMQ19"/>
      <c r="MMR19"/>
      <c r="MMS19"/>
      <c r="MMT19"/>
      <c r="MMU19"/>
      <c r="MMV19"/>
      <c r="MMW19"/>
      <c r="MMX19"/>
      <c r="MMY19"/>
      <c r="MMZ19"/>
      <c r="MNA19"/>
      <c r="MNB19"/>
      <c r="MNC19"/>
      <c r="MND19"/>
      <c r="MNE19"/>
      <c r="MNF19"/>
      <c r="MNG19"/>
      <c r="MNH19"/>
      <c r="MNI19"/>
      <c r="MNJ19"/>
      <c r="MNK19"/>
      <c r="MNL19"/>
      <c r="MNM19"/>
      <c r="MNN19"/>
      <c r="MNO19"/>
      <c r="MNP19"/>
      <c r="MNQ19"/>
      <c r="MNR19"/>
      <c r="MNS19"/>
      <c r="MNT19"/>
      <c r="MNU19"/>
      <c r="MNV19"/>
      <c r="MNW19"/>
      <c r="MNX19"/>
      <c r="MNY19"/>
      <c r="MNZ19"/>
      <c r="MOA19"/>
      <c r="MOB19"/>
      <c r="MOC19"/>
      <c r="MOD19"/>
      <c r="MOE19"/>
      <c r="MOF19"/>
      <c r="MOG19"/>
      <c r="MOH19"/>
      <c r="MOI19"/>
      <c r="MOJ19"/>
      <c r="MOK19"/>
      <c r="MOL19"/>
      <c r="MOM19"/>
      <c r="MON19"/>
      <c r="MOO19"/>
      <c r="MOP19"/>
      <c r="MOQ19"/>
      <c r="MOR19"/>
      <c r="MOS19"/>
      <c r="MOT19"/>
      <c r="MOU19"/>
      <c r="MOV19"/>
      <c r="MOW19"/>
      <c r="MOX19"/>
      <c r="MOY19"/>
      <c r="MOZ19"/>
      <c r="MPA19"/>
      <c r="MPB19"/>
      <c r="MPC19"/>
      <c r="MPD19"/>
      <c r="MPE19"/>
      <c r="MPF19"/>
      <c r="MPG19"/>
      <c r="MPH19"/>
      <c r="MPI19"/>
      <c r="MPJ19"/>
      <c r="MPK19"/>
      <c r="MPL19"/>
      <c r="MPM19"/>
      <c r="MPN19"/>
      <c r="MPO19"/>
      <c r="MPP19"/>
      <c r="MPQ19"/>
      <c r="MPR19"/>
      <c r="MPS19"/>
      <c r="MPT19"/>
      <c r="MPU19"/>
      <c r="MPV19"/>
      <c r="MPW19"/>
      <c r="MPX19"/>
      <c r="MPY19"/>
      <c r="MPZ19"/>
      <c r="MQA19"/>
      <c r="MQB19"/>
      <c r="MQC19"/>
      <c r="MQD19"/>
      <c r="MQE19"/>
      <c r="MQF19"/>
      <c r="MQG19"/>
      <c r="MQH19"/>
      <c r="MQI19"/>
      <c r="MQJ19"/>
      <c r="MQK19"/>
      <c r="MQL19"/>
      <c r="MQM19"/>
      <c r="MQN19"/>
      <c r="MQO19"/>
      <c r="MQP19"/>
      <c r="MQQ19"/>
      <c r="MQR19"/>
      <c r="MQS19"/>
      <c r="MQT19"/>
      <c r="MQU19"/>
      <c r="MQV19"/>
      <c r="MQW19"/>
      <c r="MQX19"/>
      <c r="MQY19"/>
      <c r="MQZ19"/>
      <c r="MRA19"/>
      <c r="MRB19"/>
      <c r="MRC19"/>
      <c r="MRD19"/>
      <c r="MRE19"/>
      <c r="MRF19"/>
      <c r="MRG19"/>
      <c r="MRH19"/>
      <c r="MRI19"/>
      <c r="MRJ19"/>
      <c r="MRK19"/>
      <c r="MRL19"/>
      <c r="MRM19"/>
      <c r="MRN19"/>
      <c r="MRO19"/>
      <c r="MRP19"/>
      <c r="MRQ19"/>
      <c r="MRR19"/>
      <c r="MRS19"/>
      <c r="MRT19"/>
      <c r="MRU19"/>
      <c r="MRV19"/>
      <c r="MRW19"/>
      <c r="MRX19"/>
      <c r="MRY19"/>
      <c r="MRZ19"/>
      <c r="MSA19"/>
      <c r="MSB19"/>
      <c r="MSC19"/>
      <c r="MSD19"/>
      <c r="MSE19"/>
      <c r="MSF19"/>
      <c r="MSG19"/>
      <c r="MSH19"/>
      <c r="MSI19"/>
      <c r="MSJ19"/>
      <c r="MSK19"/>
      <c r="MSL19"/>
      <c r="MSM19"/>
      <c r="MSN19"/>
      <c r="MSO19"/>
      <c r="MSP19"/>
      <c r="MSQ19"/>
      <c r="MSR19"/>
      <c r="MSS19"/>
      <c r="MST19"/>
      <c r="MSU19"/>
      <c r="MSV19"/>
      <c r="MSW19"/>
      <c r="MSX19"/>
      <c r="MSY19"/>
      <c r="MSZ19"/>
      <c r="MTA19"/>
      <c r="MTB19"/>
      <c r="MTC19"/>
      <c r="MTD19"/>
      <c r="MTE19"/>
      <c r="MTF19"/>
      <c r="MTG19"/>
      <c r="MTH19"/>
      <c r="MTI19"/>
      <c r="MTJ19"/>
      <c r="MTK19"/>
      <c r="MTL19"/>
      <c r="MTM19"/>
      <c r="MTN19"/>
      <c r="MTO19"/>
      <c r="MTP19"/>
      <c r="MTQ19"/>
      <c r="MTR19"/>
      <c r="MTS19"/>
      <c r="MTT19"/>
      <c r="MTU19"/>
      <c r="MTV19"/>
      <c r="MTW19"/>
      <c r="MTX19"/>
      <c r="MTY19"/>
      <c r="MTZ19"/>
      <c r="MUA19"/>
      <c r="MUB19"/>
      <c r="MUC19"/>
      <c r="MUD19"/>
      <c r="MUE19"/>
      <c r="MUF19"/>
      <c r="MUG19"/>
      <c r="MUH19"/>
      <c r="MUI19"/>
      <c r="MUJ19"/>
      <c r="MUK19"/>
      <c r="MUL19"/>
      <c r="MUM19"/>
      <c r="MUN19"/>
      <c r="MUO19"/>
      <c r="MUP19"/>
      <c r="MUQ19"/>
      <c r="MUR19"/>
      <c r="MUS19"/>
      <c r="MUT19"/>
      <c r="MUU19"/>
      <c r="MUV19"/>
      <c r="MUW19"/>
      <c r="MUX19"/>
      <c r="MUY19"/>
      <c r="MUZ19"/>
      <c r="MVA19"/>
      <c r="MVB19"/>
      <c r="MVC19"/>
      <c r="MVD19"/>
      <c r="MVE19"/>
      <c r="MVF19"/>
      <c r="MVG19"/>
      <c r="MVH19"/>
      <c r="MVI19"/>
      <c r="MVJ19"/>
      <c r="MVK19"/>
      <c r="MVL19"/>
      <c r="MVM19"/>
      <c r="MVN19"/>
      <c r="MVO19"/>
      <c r="MVP19"/>
      <c r="MVQ19"/>
      <c r="MVR19"/>
      <c r="MVS19"/>
      <c r="MVT19"/>
      <c r="MVU19"/>
      <c r="MVV19"/>
      <c r="MVW19"/>
      <c r="MVX19"/>
      <c r="MVY19"/>
      <c r="MVZ19"/>
      <c r="MWA19"/>
      <c r="MWB19"/>
      <c r="MWC19"/>
      <c r="MWD19"/>
      <c r="MWE19"/>
      <c r="MWF19"/>
      <c r="MWG19"/>
      <c r="MWH19"/>
      <c r="MWI19"/>
      <c r="MWJ19"/>
      <c r="MWK19"/>
      <c r="MWL19"/>
      <c r="MWM19"/>
      <c r="MWN19"/>
      <c r="MWO19"/>
      <c r="MWP19"/>
      <c r="MWQ19"/>
      <c r="MWR19"/>
      <c r="MWS19"/>
      <c r="MWT19"/>
      <c r="MWU19"/>
      <c r="MWV19"/>
      <c r="MWW19"/>
      <c r="MWX19"/>
      <c r="MWY19"/>
      <c r="MWZ19"/>
      <c r="MXA19"/>
      <c r="MXB19"/>
      <c r="MXC19"/>
      <c r="MXD19"/>
      <c r="MXE19"/>
      <c r="MXF19"/>
      <c r="MXG19"/>
      <c r="MXH19"/>
      <c r="MXI19"/>
      <c r="MXJ19"/>
      <c r="MXK19"/>
      <c r="MXL19"/>
      <c r="MXM19"/>
      <c r="MXN19"/>
      <c r="MXO19"/>
      <c r="MXP19"/>
      <c r="MXQ19"/>
      <c r="MXR19"/>
      <c r="MXS19"/>
      <c r="MXT19"/>
      <c r="MXU19"/>
      <c r="MXV19"/>
      <c r="MXW19"/>
      <c r="MXX19"/>
      <c r="MXY19"/>
      <c r="MXZ19"/>
      <c r="MYA19"/>
      <c r="MYB19"/>
      <c r="MYC19"/>
      <c r="MYD19"/>
      <c r="MYE19"/>
      <c r="MYF19"/>
      <c r="MYG19"/>
      <c r="MYH19"/>
      <c r="MYI19"/>
      <c r="MYJ19"/>
      <c r="MYK19"/>
      <c r="MYL19"/>
      <c r="MYM19"/>
      <c r="MYN19"/>
      <c r="MYO19"/>
      <c r="MYP19"/>
      <c r="MYQ19"/>
      <c r="MYR19"/>
      <c r="MYS19"/>
      <c r="MYT19"/>
      <c r="MYU19"/>
      <c r="MYV19"/>
      <c r="MYW19"/>
      <c r="MYX19"/>
      <c r="MYY19"/>
      <c r="MYZ19"/>
      <c r="MZA19"/>
      <c r="MZB19"/>
      <c r="MZC19"/>
      <c r="MZD19"/>
      <c r="MZE19"/>
      <c r="MZF19"/>
      <c r="MZG19"/>
      <c r="MZH19"/>
      <c r="MZI19"/>
      <c r="MZJ19"/>
      <c r="MZK19"/>
      <c r="MZL19"/>
      <c r="MZM19"/>
      <c r="MZN19"/>
      <c r="MZO19"/>
      <c r="MZP19"/>
      <c r="MZQ19"/>
      <c r="MZR19"/>
      <c r="MZS19"/>
      <c r="MZT19"/>
      <c r="MZU19"/>
      <c r="MZV19"/>
      <c r="MZW19"/>
      <c r="MZX19"/>
      <c r="MZY19"/>
      <c r="MZZ19"/>
      <c r="NAA19"/>
      <c r="NAB19"/>
      <c r="NAC19"/>
      <c r="NAD19"/>
      <c r="NAE19"/>
      <c r="NAF19"/>
      <c r="NAG19"/>
      <c r="NAH19"/>
      <c r="NAI19"/>
      <c r="NAJ19"/>
      <c r="NAK19"/>
      <c r="NAL19"/>
      <c r="NAM19"/>
      <c r="NAN19"/>
      <c r="NAO19"/>
      <c r="NAP19"/>
      <c r="NAQ19"/>
      <c r="NAR19"/>
      <c r="NAS19"/>
      <c r="NAT19"/>
      <c r="NAU19"/>
      <c r="NAV19"/>
      <c r="NAW19"/>
      <c r="NAX19"/>
      <c r="NAY19"/>
      <c r="NAZ19"/>
      <c r="NBA19"/>
      <c r="NBB19"/>
      <c r="NBC19"/>
      <c r="NBD19"/>
      <c r="NBE19"/>
      <c r="NBF19"/>
      <c r="NBG19"/>
      <c r="NBH19"/>
      <c r="NBI19"/>
      <c r="NBJ19"/>
      <c r="NBK19"/>
      <c r="NBL19"/>
      <c r="NBM19"/>
      <c r="NBN19"/>
      <c r="NBO19"/>
      <c r="NBP19"/>
      <c r="NBQ19"/>
      <c r="NBR19"/>
      <c r="NBS19"/>
      <c r="NBT19"/>
      <c r="NBU19"/>
      <c r="NBV19"/>
      <c r="NBW19"/>
      <c r="NBX19"/>
      <c r="NBY19"/>
      <c r="NBZ19"/>
      <c r="NCA19"/>
      <c r="NCB19"/>
      <c r="NCC19"/>
      <c r="NCD19"/>
      <c r="NCE19"/>
      <c r="NCF19"/>
      <c r="NCG19"/>
      <c r="NCH19"/>
      <c r="NCI19"/>
      <c r="NCJ19"/>
      <c r="NCK19"/>
      <c r="NCL19"/>
      <c r="NCM19"/>
      <c r="NCN19"/>
      <c r="NCO19"/>
      <c r="NCP19"/>
      <c r="NCQ19"/>
      <c r="NCR19"/>
      <c r="NCS19"/>
      <c r="NCT19"/>
      <c r="NCU19"/>
      <c r="NCV19"/>
      <c r="NCW19"/>
      <c r="NCX19"/>
      <c r="NCY19"/>
      <c r="NCZ19"/>
      <c r="NDA19"/>
      <c r="NDB19"/>
      <c r="NDC19"/>
      <c r="NDD19"/>
      <c r="NDE19"/>
      <c r="NDF19"/>
      <c r="NDG19"/>
      <c r="NDH19"/>
      <c r="NDI19"/>
      <c r="NDJ19"/>
      <c r="NDK19"/>
      <c r="NDL19"/>
      <c r="NDM19"/>
      <c r="NDN19"/>
      <c r="NDO19"/>
      <c r="NDP19"/>
      <c r="NDQ19"/>
      <c r="NDR19"/>
      <c r="NDS19"/>
      <c r="NDT19"/>
      <c r="NDU19"/>
      <c r="NDV19"/>
      <c r="NDW19"/>
      <c r="NDX19"/>
      <c r="NDY19"/>
      <c r="NDZ19"/>
      <c r="NEA19"/>
      <c r="NEB19"/>
      <c r="NEC19"/>
      <c r="NED19"/>
      <c r="NEE19"/>
      <c r="NEF19"/>
      <c r="NEG19"/>
      <c r="NEH19"/>
      <c r="NEI19"/>
      <c r="NEJ19"/>
      <c r="NEK19"/>
      <c r="NEL19"/>
      <c r="NEM19"/>
      <c r="NEN19"/>
      <c r="NEO19"/>
      <c r="NEP19"/>
      <c r="NEQ19"/>
      <c r="NER19"/>
      <c r="NES19"/>
      <c r="NET19"/>
      <c r="NEU19"/>
      <c r="NEV19"/>
      <c r="NEW19"/>
      <c r="NEX19"/>
      <c r="NEY19"/>
      <c r="NEZ19"/>
      <c r="NFA19"/>
      <c r="NFB19"/>
      <c r="NFC19"/>
      <c r="NFD19"/>
      <c r="NFE19"/>
      <c r="NFF19"/>
      <c r="NFG19"/>
      <c r="NFH19"/>
      <c r="NFI19"/>
      <c r="NFJ19"/>
      <c r="NFK19"/>
      <c r="NFL19"/>
      <c r="NFM19"/>
      <c r="NFN19"/>
      <c r="NFO19"/>
      <c r="NFP19"/>
      <c r="NFQ19"/>
      <c r="NFR19"/>
      <c r="NFS19"/>
      <c r="NFT19"/>
      <c r="NFU19"/>
      <c r="NFV19"/>
      <c r="NFW19"/>
      <c r="NFX19"/>
      <c r="NFY19"/>
      <c r="NFZ19"/>
      <c r="NGA19"/>
      <c r="NGB19"/>
      <c r="NGC19"/>
      <c r="NGD19"/>
      <c r="NGE19"/>
      <c r="NGF19"/>
      <c r="NGG19"/>
      <c r="NGH19"/>
      <c r="NGI19"/>
      <c r="NGJ19"/>
      <c r="NGK19"/>
      <c r="NGL19"/>
      <c r="NGM19"/>
      <c r="NGN19"/>
      <c r="NGO19"/>
      <c r="NGP19"/>
      <c r="NGQ19"/>
      <c r="NGR19"/>
      <c r="NGS19"/>
      <c r="NGT19"/>
      <c r="NGU19"/>
      <c r="NGV19"/>
      <c r="NGW19"/>
      <c r="NGX19"/>
      <c r="NGY19"/>
      <c r="NGZ19"/>
      <c r="NHA19"/>
      <c r="NHB19"/>
      <c r="NHC19"/>
      <c r="NHD19"/>
      <c r="NHE19"/>
      <c r="NHF19"/>
      <c r="NHG19"/>
      <c r="NHH19"/>
      <c r="NHI19"/>
      <c r="NHJ19"/>
      <c r="NHK19"/>
      <c r="NHL19"/>
      <c r="NHM19"/>
      <c r="NHN19"/>
      <c r="NHO19"/>
      <c r="NHP19"/>
      <c r="NHQ19"/>
      <c r="NHR19"/>
      <c r="NHS19"/>
      <c r="NHT19"/>
      <c r="NHU19"/>
      <c r="NHV19"/>
      <c r="NHW19"/>
      <c r="NHX19"/>
      <c r="NHY19"/>
      <c r="NHZ19"/>
      <c r="NIA19"/>
      <c r="NIB19"/>
      <c r="NIC19"/>
      <c r="NID19"/>
      <c r="NIE19"/>
      <c r="NIF19"/>
      <c r="NIG19"/>
      <c r="NIH19"/>
      <c r="NII19"/>
      <c r="NIJ19"/>
      <c r="NIK19"/>
      <c r="NIL19"/>
      <c r="NIM19"/>
      <c r="NIN19"/>
      <c r="NIO19"/>
      <c r="NIP19"/>
      <c r="NIQ19"/>
      <c r="NIR19"/>
      <c r="NIS19"/>
      <c r="NIT19"/>
      <c r="NIU19"/>
      <c r="NIV19"/>
      <c r="NIW19"/>
      <c r="NIX19"/>
      <c r="NIY19"/>
      <c r="NIZ19"/>
      <c r="NJA19"/>
      <c r="NJB19"/>
      <c r="NJC19"/>
      <c r="NJD19"/>
      <c r="NJE19"/>
      <c r="NJF19"/>
      <c r="NJG19"/>
      <c r="NJH19"/>
      <c r="NJI19"/>
      <c r="NJJ19"/>
      <c r="NJK19"/>
      <c r="NJL19"/>
      <c r="NJM19"/>
      <c r="NJN19"/>
      <c r="NJO19"/>
      <c r="NJP19"/>
      <c r="NJQ19"/>
      <c r="NJR19"/>
      <c r="NJS19"/>
      <c r="NJT19"/>
      <c r="NJU19"/>
      <c r="NJV19"/>
      <c r="NJW19"/>
      <c r="NJX19"/>
      <c r="NJY19"/>
      <c r="NJZ19"/>
      <c r="NKA19"/>
      <c r="NKB19"/>
      <c r="NKC19"/>
      <c r="NKD19"/>
      <c r="NKE19"/>
      <c r="NKF19"/>
      <c r="NKG19"/>
      <c r="NKH19"/>
      <c r="NKI19"/>
      <c r="NKJ19"/>
      <c r="NKK19"/>
      <c r="NKL19"/>
      <c r="NKM19"/>
      <c r="NKN19"/>
      <c r="NKO19"/>
      <c r="NKP19"/>
      <c r="NKQ19"/>
      <c r="NKR19"/>
      <c r="NKS19"/>
      <c r="NKT19"/>
      <c r="NKU19"/>
      <c r="NKV19"/>
      <c r="NKW19"/>
      <c r="NKX19"/>
      <c r="NKY19"/>
      <c r="NKZ19"/>
      <c r="NLA19"/>
      <c r="NLB19"/>
      <c r="NLC19"/>
      <c r="NLD19"/>
      <c r="NLE19"/>
      <c r="NLF19"/>
      <c r="NLG19"/>
      <c r="NLH19"/>
      <c r="NLI19"/>
      <c r="NLJ19"/>
      <c r="NLK19"/>
      <c r="NLL19"/>
      <c r="NLM19"/>
      <c r="NLN19"/>
      <c r="NLO19"/>
      <c r="NLP19"/>
      <c r="NLQ19"/>
      <c r="NLR19"/>
      <c r="NLS19"/>
      <c r="NLT19"/>
      <c r="NLU19"/>
      <c r="NLV19"/>
      <c r="NLW19"/>
      <c r="NLX19"/>
      <c r="NLY19"/>
      <c r="NLZ19"/>
      <c r="NMA19"/>
      <c r="NMB19"/>
      <c r="NMC19"/>
      <c r="NMD19"/>
      <c r="NME19"/>
      <c r="NMF19"/>
      <c r="NMG19"/>
      <c r="NMH19"/>
      <c r="NMI19"/>
      <c r="NMJ19"/>
      <c r="NMK19"/>
      <c r="NML19"/>
      <c r="NMM19"/>
      <c r="NMN19"/>
      <c r="NMO19"/>
      <c r="NMP19"/>
      <c r="NMQ19"/>
      <c r="NMR19"/>
      <c r="NMS19"/>
      <c r="NMT19"/>
      <c r="NMU19"/>
      <c r="NMV19"/>
      <c r="NMW19"/>
      <c r="NMX19"/>
      <c r="NMY19"/>
      <c r="NMZ19"/>
      <c r="NNA19"/>
      <c r="NNB19"/>
      <c r="NNC19"/>
      <c r="NND19"/>
      <c r="NNE19"/>
      <c r="NNF19"/>
      <c r="NNG19"/>
      <c r="NNH19"/>
      <c r="NNI19"/>
      <c r="NNJ19"/>
      <c r="NNK19"/>
      <c r="NNL19"/>
      <c r="NNM19"/>
      <c r="NNN19"/>
      <c r="NNO19"/>
      <c r="NNP19"/>
      <c r="NNQ19"/>
      <c r="NNR19"/>
      <c r="NNS19"/>
      <c r="NNT19"/>
      <c r="NNU19"/>
      <c r="NNV19"/>
      <c r="NNW19"/>
      <c r="NNX19"/>
      <c r="NNY19"/>
      <c r="NNZ19"/>
      <c r="NOA19"/>
      <c r="NOB19"/>
      <c r="NOC19"/>
      <c r="NOD19"/>
      <c r="NOE19"/>
      <c r="NOF19"/>
      <c r="NOG19"/>
      <c r="NOH19"/>
      <c r="NOI19"/>
      <c r="NOJ19"/>
      <c r="NOK19"/>
      <c r="NOL19"/>
      <c r="NOM19"/>
      <c r="NON19"/>
      <c r="NOO19"/>
      <c r="NOP19"/>
      <c r="NOQ19"/>
      <c r="NOR19"/>
      <c r="NOS19"/>
      <c r="NOT19"/>
      <c r="NOU19"/>
      <c r="NOV19"/>
      <c r="NOW19"/>
      <c r="NOX19"/>
      <c r="NOY19"/>
      <c r="NOZ19"/>
      <c r="NPA19"/>
      <c r="NPB19"/>
      <c r="NPC19"/>
      <c r="NPD19"/>
      <c r="NPE19"/>
      <c r="NPF19"/>
      <c r="NPG19"/>
      <c r="NPH19"/>
      <c r="NPI19"/>
      <c r="NPJ19"/>
      <c r="NPK19"/>
      <c r="NPL19"/>
      <c r="NPM19"/>
      <c r="NPN19"/>
      <c r="NPO19"/>
      <c r="NPP19"/>
      <c r="NPQ19"/>
      <c r="NPR19"/>
      <c r="NPS19"/>
      <c r="NPT19"/>
      <c r="NPU19"/>
      <c r="NPV19"/>
      <c r="NPW19"/>
      <c r="NPX19"/>
      <c r="NPY19"/>
      <c r="NPZ19"/>
      <c r="NQA19"/>
      <c r="NQB19"/>
      <c r="NQC19"/>
      <c r="NQD19"/>
      <c r="NQE19"/>
      <c r="NQF19"/>
      <c r="NQG19"/>
      <c r="NQH19"/>
      <c r="NQI19"/>
      <c r="NQJ19"/>
      <c r="NQK19"/>
      <c r="NQL19"/>
      <c r="NQM19"/>
      <c r="NQN19"/>
      <c r="NQO19"/>
      <c r="NQP19"/>
      <c r="NQQ19"/>
      <c r="NQR19"/>
      <c r="NQS19"/>
      <c r="NQT19"/>
      <c r="NQU19"/>
      <c r="NQV19"/>
      <c r="NQW19"/>
      <c r="NQX19"/>
      <c r="NQY19"/>
      <c r="NQZ19"/>
      <c r="NRA19"/>
      <c r="NRB19"/>
      <c r="NRC19"/>
      <c r="NRD19"/>
      <c r="NRE19"/>
      <c r="NRF19"/>
      <c r="NRG19"/>
      <c r="NRH19"/>
      <c r="NRI19"/>
      <c r="NRJ19"/>
      <c r="NRK19"/>
      <c r="NRL19"/>
      <c r="NRM19"/>
      <c r="NRN19"/>
      <c r="NRO19"/>
      <c r="NRP19"/>
      <c r="NRQ19"/>
      <c r="NRR19"/>
      <c r="NRS19"/>
      <c r="NRT19"/>
      <c r="NRU19"/>
      <c r="NRV19"/>
      <c r="NRW19"/>
      <c r="NRX19"/>
      <c r="NRY19"/>
      <c r="NRZ19"/>
      <c r="NSA19"/>
      <c r="NSB19"/>
      <c r="NSC19"/>
      <c r="NSD19"/>
      <c r="NSE19"/>
      <c r="NSF19"/>
      <c r="NSG19"/>
      <c r="NSH19"/>
      <c r="NSI19"/>
      <c r="NSJ19"/>
      <c r="NSK19"/>
      <c r="NSL19"/>
      <c r="NSM19"/>
      <c r="NSN19"/>
      <c r="NSO19"/>
      <c r="NSP19"/>
      <c r="NSQ19"/>
      <c r="NSR19"/>
      <c r="NSS19"/>
      <c r="NST19"/>
      <c r="NSU19"/>
      <c r="NSV19"/>
      <c r="NSW19"/>
      <c r="NSX19"/>
      <c r="NSY19"/>
      <c r="NSZ19"/>
      <c r="NTA19"/>
      <c r="NTB19"/>
      <c r="NTC19"/>
      <c r="NTD19"/>
      <c r="NTE19"/>
      <c r="NTF19"/>
      <c r="NTG19"/>
      <c r="NTH19"/>
      <c r="NTI19"/>
      <c r="NTJ19"/>
      <c r="NTK19"/>
      <c r="NTL19"/>
      <c r="NTM19"/>
      <c r="NTN19"/>
      <c r="NTO19"/>
      <c r="NTP19"/>
      <c r="NTQ19"/>
      <c r="NTR19"/>
      <c r="NTS19"/>
      <c r="NTT19"/>
      <c r="NTU19"/>
      <c r="NTV19"/>
      <c r="NTW19"/>
      <c r="NTX19"/>
      <c r="NTY19"/>
      <c r="NTZ19"/>
      <c r="NUA19"/>
      <c r="NUB19"/>
      <c r="NUC19"/>
      <c r="NUD19"/>
      <c r="NUE19"/>
      <c r="NUF19"/>
      <c r="NUG19"/>
      <c r="NUH19"/>
      <c r="NUI19"/>
      <c r="NUJ19"/>
      <c r="NUK19"/>
      <c r="NUL19"/>
      <c r="NUM19"/>
      <c r="NUN19"/>
      <c r="NUO19"/>
      <c r="NUP19"/>
      <c r="NUQ19"/>
      <c r="NUR19"/>
      <c r="NUS19"/>
      <c r="NUT19"/>
      <c r="NUU19"/>
      <c r="NUV19"/>
      <c r="NUW19"/>
      <c r="NUX19"/>
      <c r="NUY19"/>
      <c r="NUZ19"/>
      <c r="NVA19"/>
      <c r="NVB19"/>
      <c r="NVC19"/>
      <c r="NVD19"/>
      <c r="NVE19"/>
      <c r="NVF19"/>
      <c r="NVG19"/>
      <c r="NVH19"/>
      <c r="NVI19"/>
      <c r="NVJ19"/>
      <c r="NVK19"/>
      <c r="NVL19"/>
      <c r="NVM19"/>
      <c r="NVN19"/>
      <c r="NVO19"/>
      <c r="NVP19"/>
      <c r="NVQ19"/>
      <c r="NVR19"/>
      <c r="NVS19"/>
      <c r="NVT19"/>
      <c r="NVU19"/>
      <c r="NVV19"/>
      <c r="NVW19"/>
      <c r="NVX19"/>
      <c r="NVY19"/>
      <c r="NVZ19"/>
      <c r="NWA19"/>
      <c r="NWB19"/>
      <c r="NWC19"/>
      <c r="NWD19"/>
      <c r="NWE19"/>
      <c r="NWF19"/>
      <c r="NWG19"/>
      <c r="NWH19"/>
      <c r="NWI19"/>
      <c r="NWJ19"/>
      <c r="NWK19"/>
      <c r="NWL19"/>
      <c r="NWM19"/>
      <c r="NWN19"/>
      <c r="NWO19"/>
      <c r="NWP19"/>
      <c r="NWQ19"/>
      <c r="NWR19"/>
      <c r="NWS19"/>
      <c r="NWT19"/>
      <c r="NWU19"/>
      <c r="NWV19"/>
      <c r="NWW19"/>
      <c r="NWX19"/>
      <c r="NWY19"/>
      <c r="NWZ19"/>
      <c r="NXA19"/>
      <c r="NXB19"/>
      <c r="NXC19"/>
      <c r="NXD19"/>
      <c r="NXE19"/>
      <c r="NXF19"/>
      <c r="NXG19"/>
      <c r="NXH19"/>
      <c r="NXI19"/>
      <c r="NXJ19"/>
      <c r="NXK19"/>
      <c r="NXL19"/>
      <c r="NXM19"/>
      <c r="NXN19"/>
      <c r="NXO19"/>
      <c r="NXP19"/>
      <c r="NXQ19"/>
      <c r="NXR19"/>
      <c r="NXS19"/>
      <c r="NXT19"/>
      <c r="NXU19"/>
      <c r="NXV19"/>
      <c r="NXW19"/>
      <c r="NXX19"/>
      <c r="NXY19"/>
      <c r="NXZ19"/>
      <c r="NYA19"/>
      <c r="NYB19"/>
      <c r="NYC19"/>
      <c r="NYD19"/>
      <c r="NYE19"/>
      <c r="NYF19"/>
      <c r="NYG19"/>
      <c r="NYH19"/>
      <c r="NYI19"/>
      <c r="NYJ19"/>
      <c r="NYK19"/>
      <c r="NYL19"/>
      <c r="NYM19"/>
      <c r="NYN19"/>
      <c r="NYO19"/>
      <c r="NYP19"/>
      <c r="NYQ19"/>
      <c r="NYR19"/>
      <c r="NYS19"/>
      <c r="NYT19"/>
      <c r="NYU19"/>
      <c r="NYV19"/>
      <c r="NYW19"/>
      <c r="NYX19"/>
      <c r="NYY19"/>
      <c r="NYZ19"/>
      <c r="NZA19"/>
      <c r="NZB19"/>
      <c r="NZC19"/>
      <c r="NZD19"/>
      <c r="NZE19"/>
      <c r="NZF19"/>
      <c r="NZG19"/>
      <c r="NZH19"/>
      <c r="NZI19"/>
      <c r="NZJ19"/>
      <c r="NZK19"/>
      <c r="NZL19"/>
      <c r="NZM19"/>
      <c r="NZN19"/>
      <c r="NZO19"/>
      <c r="NZP19"/>
      <c r="NZQ19"/>
      <c r="NZR19"/>
      <c r="NZS19"/>
      <c r="NZT19"/>
      <c r="NZU19"/>
      <c r="NZV19"/>
      <c r="NZW19"/>
      <c r="NZX19"/>
      <c r="NZY19"/>
      <c r="NZZ19"/>
      <c r="OAA19"/>
      <c r="OAB19"/>
      <c r="OAC19"/>
      <c r="OAD19"/>
      <c r="OAE19"/>
      <c r="OAF19"/>
      <c r="OAG19"/>
      <c r="OAH19"/>
      <c r="OAI19"/>
      <c r="OAJ19"/>
      <c r="OAK19"/>
      <c r="OAL19"/>
      <c r="OAM19"/>
      <c r="OAN19"/>
      <c r="OAO19"/>
      <c r="OAP19"/>
      <c r="OAQ19"/>
      <c r="OAR19"/>
      <c r="OAS19"/>
      <c r="OAT19"/>
      <c r="OAU19"/>
      <c r="OAV19"/>
      <c r="OAW19"/>
      <c r="OAX19"/>
      <c r="OAY19"/>
      <c r="OAZ19"/>
      <c r="OBA19"/>
      <c r="OBB19"/>
      <c r="OBC19"/>
      <c r="OBD19"/>
      <c r="OBE19"/>
      <c r="OBF19"/>
      <c r="OBG19"/>
      <c r="OBH19"/>
      <c r="OBI19"/>
      <c r="OBJ19"/>
      <c r="OBK19"/>
      <c r="OBL19"/>
      <c r="OBM19"/>
      <c r="OBN19"/>
      <c r="OBO19"/>
      <c r="OBP19"/>
      <c r="OBQ19"/>
      <c r="OBR19"/>
      <c r="OBS19"/>
      <c r="OBT19"/>
      <c r="OBU19"/>
      <c r="OBV19"/>
      <c r="OBW19"/>
      <c r="OBX19"/>
      <c r="OBY19"/>
      <c r="OBZ19"/>
      <c r="OCA19"/>
      <c r="OCB19"/>
      <c r="OCC19"/>
      <c r="OCD19"/>
      <c r="OCE19"/>
      <c r="OCF19"/>
      <c r="OCG19"/>
      <c r="OCH19"/>
      <c r="OCI19"/>
      <c r="OCJ19"/>
      <c r="OCK19"/>
      <c r="OCL19"/>
      <c r="OCM19"/>
      <c r="OCN19"/>
      <c r="OCO19"/>
      <c r="OCP19"/>
      <c r="OCQ19"/>
      <c r="OCR19"/>
      <c r="OCS19"/>
      <c r="OCT19"/>
      <c r="OCU19"/>
      <c r="OCV19"/>
      <c r="OCW19"/>
      <c r="OCX19"/>
      <c r="OCY19"/>
      <c r="OCZ19"/>
      <c r="ODA19"/>
      <c r="ODB19"/>
      <c r="ODC19"/>
      <c r="ODD19"/>
      <c r="ODE19"/>
      <c r="ODF19"/>
      <c r="ODG19"/>
      <c r="ODH19"/>
      <c r="ODI19"/>
      <c r="ODJ19"/>
      <c r="ODK19"/>
      <c r="ODL19"/>
      <c r="ODM19"/>
      <c r="ODN19"/>
      <c r="ODO19"/>
      <c r="ODP19"/>
      <c r="ODQ19"/>
      <c r="ODR19"/>
      <c r="ODS19"/>
      <c r="ODT19"/>
      <c r="ODU19"/>
      <c r="ODV19"/>
      <c r="ODW19"/>
      <c r="ODX19"/>
      <c r="ODY19"/>
      <c r="ODZ19"/>
      <c r="OEA19"/>
      <c r="OEB19"/>
      <c r="OEC19"/>
      <c r="OED19"/>
      <c r="OEE19"/>
      <c r="OEF19"/>
      <c r="OEG19"/>
      <c r="OEH19"/>
      <c r="OEI19"/>
      <c r="OEJ19"/>
      <c r="OEK19"/>
      <c r="OEL19"/>
      <c r="OEM19"/>
      <c r="OEN19"/>
      <c r="OEO19"/>
      <c r="OEP19"/>
      <c r="OEQ19"/>
      <c r="OER19"/>
      <c r="OES19"/>
      <c r="OET19"/>
      <c r="OEU19"/>
      <c r="OEV19"/>
      <c r="OEW19"/>
      <c r="OEX19"/>
      <c r="OEY19"/>
      <c r="OEZ19"/>
      <c r="OFA19"/>
      <c r="OFB19"/>
      <c r="OFC19"/>
      <c r="OFD19"/>
      <c r="OFE19"/>
      <c r="OFF19"/>
      <c r="OFG19"/>
      <c r="OFH19"/>
      <c r="OFI19"/>
      <c r="OFJ19"/>
      <c r="OFK19"/>
      <c r="OFL19"/>
      <c r="OFM19"/>
      <c r="OFN19"/>
      <c r="OFO19"/>
      <c r="OFP19"/>
      <c r="OFQ19"/>
      <c r="OFR19"/>
      <c r="OFS19"/>
      <c r="OFT19"/>
      <c r="OFU19"/>
      <c r="OFV19"/>
      <c r="OFW19"/>
      <c r="OFX19"/>
      <c r="OFY19"/>
      <c r="OFZ19"/>
      <c r="OGA19"/>
      <c r="OGB19"/>
      <c r="OGC19"/>
      <c r="OGD19"/>
      <c r="OGE19"/>
      <c r="OGF19"/>
      <c r="OGG19"/>
      <c r="OGH19"/>
      <c r="OGI19"/>
      <c r="OGJ19"/>
      <c r="OGK19"/>
      <c r="OGL19"/>
      <c r="OGM19"/>
      <c r="OGN19"/>
      <c r="OGO19"/>
      <c r="OGP19"/>
      <c r="OGQ19"/>
      <c r="OGR19"/>
      <c r="OGS19"/>
      <c r="OGT19"/>
      <c r="OGU19"/>
      <c r="OGV19"/>
      <c r="OGW19"/>
      <c r="OGX19"/>
      <c r="OGY19"/>
      <c r="OGZ19"/>
      <c r="OHA19"/>
      <c r="OHB19"/>
      <c r="OHC19"/>
      <c r="OHD19"/>
      <c r="OHE19"/>
      <c r="OHF19"/>
      <c r="OHG19"/>
      <c r="OHH19"/>
      <c r="OHI19"/>
      <c r="OHJ19"/>
      <c r="OHK19"/>
      <c r="OHL19"/>
      <c r="OHM19"/>
      <c r="OHN19"/>
      <c r="OHO19"/>
      <c r="OHP19"/>
      <c r="OHQ19"/>
      <c r="OHR19"/>
      <c r="OHS19"/>
      <c r="OHT19"/>
      <c r="OHU19"/>
      <c r="OHV19"/>
      <c r="OHW19"/>
      <c r="OHX19"/>
      <c r="OHY19"/>
      <c r="OHZ19"/>
      <c r="OIA19"/>
      <c r="OIB19"/>
      <c r="OIC19"/>
      <c r="OID19"/>
      <c r="OIE19"/>
      <c r="OIF19"/>
      <c r="OIG19"/>
      <c r="OIH19"/>
      <c r="OII19"/>
      <c r="OIJ19"/>
      <c r="OIK19"/>
      <c r="OIL19"/>
      <c r="OIM19"/>
      <c r="OIN19"/>
      <c r="OIO19"/>
      <c r="OIP19"/>
      <c r="OIQ19"/>
      <c r="OIR19"/>
      <c r="OIS19"/>
      <c r="OIT19"/>
      <c r="OIU19"/>
      <c r="OIV19"/>
      <c r="OIW19"/>
      <c r="OIX19"/>
      <c r="OIY19"/>
      <c r="OIZ19"/>
      <c r="OJA19"/>
      <c r="OJB19"/>
      <c r="OJC19"/>
      <c r="OJD19"/>
      <c r="OJE19"/>
      <c r="OJF19"/>
      <c r="OJG19"/>
      <c r="OJH19"/>
      <c r="OJI19"/>
      <c r="OJJ19"/>
      <c r="OJK19"/>
      <c r="OJL19"/>
      <c r="OJM19"/>
      <c r="OJN19"/>
      <c r="OJO19"/>
      <c r="OJP19"/>
      <c r="OJQ19"/>
      <c r="OJR19"/>
      <c r="OJS19"/>
      <c r="OJT19"/>
      <c r="OJU19"/>
      <c r="OJV19"/>
      <c r="OJW19"/>
      <c r="OJX19"/>
      <c r="OJY19"/>
      <c r="OJZ19"/>
      <c r="OKA19"/>
      <c r="OKB19"/>
      <c r="OKC19"/>
      <c r="OKD19"/>
      <c r="OKE19"/>
      <c r="OKF19"/>
      <c r="OKG19"/>
      <c r="OKH19"/>
      <c r="OKI19"/>
      <c r="OKJ19"/>
      <c r="OKK19"/>
      <c r="OKL19"/>
      <c r="OKM19"/>
      <c r="OKN19"/>
      <c r="OKO19"/>
      <c r="OKP19"/>
      <c r="OKQ19"/>
      <c r="OKR19"/>
      <c r="OKS19"/>
      <c r="OKT19"/>
      <c r="OKU19"/>
      <c r="OKV19"/>
      <c r="OKW19"/>
      <c r="OKX19"/>
      <c r="OKY19"/>
      <c r="OKZ19"/>
      <c r="OLA19"/>
      <c r="OLB19"/>
      <c r="OLC19"/>
      <c r="OLD19"/>
      <c r="OLE19"/>
      <c r="OLF19"/>
      <c r="OLG19"/>
      <c r="OLH19"/>
      <c r="OLI19"/>
      <c r="OLJ19"/>
      <c r="OLK19"/>
      <c r="OLL19"/>
      <c r="OLM19"/>
      <c r="OLN19"/>
      <c r="OLO19"/>
      <c r="OLP19"/>
      <c r="OLQ19"/>
      <c r="OLR19"/>
      <c r="OLS19"/>
      <c r="OLT19"/>
      <c r="OLU19"/>
      <c r="OLV19"/>
      <c r="OLW19"/>
      <c r="OLX19"/>
      <c r="OLY19"/>
      <c r="OLZ19"/>
      <c r="OMA19"/>
      <c r="OMB19"/>
      <c r="OMC19"/>
      <c r="OMD19"/>
      <c r="OME19"/>
      <c r="OMF19"/>
      <c r="OMG19"/>
      <c r="OMH19"/>
      <c r="OMI19"/>
      <c r="OMJ19"/>
      <c r="OMK19"/>
      <c r="OML19"/>
      <c r="OMM19"/>
      <c r="OMN19"/>
      <c r="OMO19"/>
      <c r="OMP19"/>
      <c r="OMQ19"/>
      <c r="OMR19"/>
      <c r="OMS19"/>
      <c r="OMT19"/>
      <c r="OMU19"/>
      <c r="OMV19"/>
      <c r="OMW19"/>
      <c r="OMX19"/>
      <c r="OMY19"/>
      <c r="OMZ19"/>
      <c r="ONA19"/>
      <c r="ONB19"/>
      <c r="ONC19"/>
      <c r="OND19"/>
      <c r="ONE19"/>
      <c r="ONF19"/>
      <c r="ONG19"/>
      <c r="ONH19"/>
      <c r="ONI19"/>
      <c r="ONJ19"/>
      <c r="ONK19"/>
      <c r="ONL19"/>
      <c r="ONM19"/>
      <c r="ONN19"/>
      <c r="ONO19"/>
      <c r="ONP19"/>
      <c r="ONQ19"/>
      <c r="ONR19"/>
      <c r="ONS19"/>
      <c r="ONT19"/>
      <c r="ONU19"/>
      <c r="ONV19"/>
      <c r="ONW19"/>
      <c r="ONX19"/>
      <c r="ONY19"/>
      <c r="ONZ19"/>
      <c r="OOA19"/>
      <c r="OOB19"/>
      <c r="OOC19"/>
      <c r="OOD19"/>
      <c r="OOE19"/>
      <c r="OOF19"/>
      <c r="OOG19"/>
      <c r="OOH19"/>
      <c r="OOI19"/>
      <c r="OOJ19"/>
      <c r="OOK19"/>
      <c r="OOL19"/>
      <c r="OOM19"/>
      <c r="OON19"/>
      <c r="OOO19"/>
      <c r="OOP19"/>
      <c r="OOQ19"/>
      <c r="OOR19"/>
      <c r="OOS19"/>
      <c r="OOT19"/>
      <c r="OOU19"/>
      <c r="OOV19"/>
      <c r="OOW19"/>
      <c r="OOX19"/>
      <c r="OOY19"/>
      <c r="OOZ19"/>
      <c r="OPA19"/>
      <c r="OPB19"/>
      <c r="OPC19"/>
      <c r="OPD19"/>
      <c r="OPE19"/>
      <c r="OPF19"/>
      <c r="OPG19"/>
      <c r="OPH19"/>
      <c r="OPI19"/>
      <c r="OPJ19"/>
      <c r="OPK19"/>
      <c r="OPL19"/>
      <c r="OPM19"/>
      <c r="OPN19"/>
      <c r="OPO19"/>
      <c r="OPP19"/>
      <c r="OPQ19"/>
      <c r="OPR19"/>
      <c r="OPS19"/>
      <c r="OPT19"/>
      <c r="OPU19"/>
      <c r="OPV19"/>
      <c r="OPW19"/>
      <c r="OPX19"/>
      <c r="OPY19"/>
      <c r="OPZ19"/>
      <c r="OQA19"/>
      <c r="OQB19"/>
      <c r="OQC19"/>
      <c r="OQD19"/>
      <c r="OQE19"/>
      <c r="OQF19"/>
      <c r="OQG19"/>
      <c r="OQH19"/>
      <c r="OQI19"/>
      <c r="OQJ19"/>
      <c r="OQK19"/>
      <c r="OQL19"/>
      <c r="OQM19"/>
      <c r="OQN19"/>
      <c r="OQO19"/>
      <c r="OQP19"/>
      <c r="OQQ19"/>
      <c r="OQR19"/>
      <c r="OQS19"/>
      <c r="OQT19"/>
      <c r="OQU19"/>
      <c r="OQV19"/>
      <c r="OQW19"/>
      <c r="OQX19"/>
      <c r="OQY19"/>
      <c r="OQZ19"/>
      <c r="ORA19"/>
      <c r="ORB19"/>
      <c r="ORC19"/>
      <c r="ORD19"/>
      <c r="ORE19"/>
      <c r="ORF19"/>
      <c r="ORG19"/>
      <c r="ORH19"/>
      <c r="ORI19"/>
      <c r="ORJ19"/>
      <c r="ORK19"/>
      <c r="ORL19"/>
      <c r="ORM19"/>
      <c r="ORN19"/>
      <c r="ORO19"/>
      <c r="ORP19"/>
      <c r="ORQ19"/>
      <c r="ORR19"/>
      <c r="ORS19"/>
      <c r="ORT19"/>
      <c r="ORU19"/>
      <c r="ORV19"/>
      <c r="ORW19"/>
      <c r="ORX19"/>
      <c r="ORY19"/>
      <c r="ORZ19"/>
      <c r="OSA19"/>
      <c r="OSB19"/>
      <c r="OSC19"/>
      <c r="OSD19"/>
      <c r="OSE19"/>
      <c r="OSF19"/>
      <c r="OSG19"/>
      <c r="OSH19"/>
      <c r="OSI19"/>
      <c r="OSJ19"/>
      <c r="OSK19"/>
      <c r="OSL19"/>
      <c r="OSM19"/>
      <c r="OSN19"/>
      <c r="OSO19"/>
      <c r="OSP19"/>
      <c r="OSQ19"/>
      <c r="OSR19"/>
      <c r="OSS19"/>
      <c r="OST19"/>
      <c r="OSU19"/>
      <c r="OSV19"/>
      <c r="OSW19"/>
      <c r="OSX19"/>
      <c r="OSY19"/>
      <c r="OSZ19"/>
      <c r="OTA19"/>
      <c r="OTB19"/>
      <c r="OTC19"/>
      <c r="OTD19"/>
      <c r="OTE19"/>
      <c r="OTF19"/>
      <c r="OTG19"/>
      <c r="OTH19"/>
      <c r="OTI19"/>
      <c r="OTJ19"/>
      <c r="OTK19"/>
      <c r="OTL19"/>
      <c r="OTM19"/>
      <c r="OTN19"/>
      <c r="OTO19"/>
      <c r="OTP19"/>
      <c r="OTQ19"/>
      <c r="OTR19"/>
      <c r="OTS19"/>
      <c r="OTT19"/>
      <c r="OTU19"/>
      <c r="OTV19"/>
      <c r="OTW19"/>
      <c r="OTX19"/>
      <c r="OTY19"/>
      <c r="OTZ19"/>
      <c r="OUA19"/>
      <c r="OUB19"/>
      <c r="OUC19"/>
      <c r="OUD19"/>
      <c r="OUE19"/>
      <c r="OUF19"/>
      <c r="OUG19"/>
      <c r="OUH19"/>
      <c r="OUI19"/>
      <c r="OUJ19"/>
      <c r="OUK19"/>
      <c r="OUL19"/>
      <c r="OUM19"/>
      <c r="OUN19"/>
      <c r="OUO19"/>
      <c r="OUP19"/>
      <c r="OUQ19"/>
      <c r="OUR19"/>
      <c r="OUS19"/>
      <c r="OUT19"/>
      <c r="OUU19"/>
      <c r="OUV19"/>
      <c r="OUW19"/>
      <c r="OUX19"/>
      <c r="OUY19"/>
      <c r="OUZ19"/>
      <c r="OVA19"/>
      <c r="OVB19"/>
      <c r="OVC19"/>
      <c r="OVD19"/>
      <c r="OVE19"/>
      <c r="OVF19"/>
      <c r="OVG19"/>
      <c r="OVH19"/>
      <c r="OVI19"/>
      <c r="OVJ19"/>
      <c r="OVK19"/>
      <c r="OVL19"/>
      <c r="OVM19"/>
      <c r="OVN19"/>
      <c r="OVO19"/>
      <c r="OVP19"/>
      <c r="OVQ19"/>
      <c r="OVR19"/>
      <c r="OVS19"/>
      <c r="OVT19"/>
      <c r="OVU19"/>
      <c r="OVV19"/>
      <c r="OVW19"/>
      <c r="OVX19"/>
      <c r="OVY19"/>
      <c r="OVZ19"/>
      <c r="OWA19"/>
      <c r="OWB19"/>
      <c r="OWC19"/>
      <c r="OWD19"/>
      <c r="OWE19"/>
      <c r="OWF19"/>
      <c r="OWG19"/>
      <c r="OWH19"/>
      <c r="OWI19"/>
      <c r="OWJ19"/>
      <c r="OWK19"/>
      <c r="OWL19"/>
      <c r="OWM19"/>
      <c r="OWN19"/>
      <c r="OWO19"/>
      <c r="OWP19"/>
      <c r="OWQ19"/>
      <c r="OWR19"/>
      <c r="OWS19"/>
      <c r="OWT19"/>
      <c r="OWU19"/>
      <c r="OWV19"/>
      <c r="OWW19"/>
      <c r="OWX19"/>
      <c r="OWY19"/>
      <c r="OWZ19"/>
      <c r="OXA19"/>
      <c r="OXB19"/>
      <c r="OXC19"/>
      <c r="OXD19"/>
      <c r="OXE19"/>
      <c r="OXF19"/>
      <c r="OXG19"/>
      <c r="OXH19"/>
      <c r="OXI19"/>
      <c r="OXJ19"/>
      <c r="OXK19"/>
      <c r="OXL19"/>
      <c r="OXM19"/>
      <c r="OXN19"/>
      <c r="OXO19"/>
      <c r="OXP19"/>
      <c r="OXQ19"/>
      <c r="OXR19"/>
      <c r="OXS19"/>
      <c r="OXT19"/>
      <c r="OXU19"/>
      <c r="OXV19"/>
      <c r="OXW19"/>
      <c r="OXX19"/>
      <c r="OXY19"/>
      <c r="OXZ19"/>
      <c r="OYA19"/>
      <c r="OYB19"/>
      <c r="OYC19"/>
      <c r="OYD19"/>
      <c r="OYE19"/>
      <c r="OYF19"/>
      <c r="OYG19"/>
      <c r="OYH19"/>
      <c r="OYI19"/>
      <c r="OYJ19"/>
      <c r="OYK19"/>
      <c r="OYL19"/>
      <c r="OYM19"/>
      <c r="OYN19"/>
      <c r="OYO19"/>
      <c r="OYP19"/>
      <c r="OYQ19"/>
      <c r="OYR19"/>
      <c r="OYS19"/>
      <c r="OYT19"/>
      <c r="OYU19"/>
      <c r="OYV19"/>
      <c r="OYW19"/>
      <c r="OYX19"/>
      <c r="OYY19"/>
      <c r="OYZ19"/>
      <c r="OZA19"/>
      <c r="OZB19"/>
      <c r="OZC19"/>
      <c r="OZD19"/>
      <c r="OZE19"/>
      <c r="OZF19"/>
      <c r="OZG19"/>
      <c r="OZH19"/>
      <c r="OZI19"/>
      <c r="OZJ19"/>
      <c r="OZK19"/>
      <c r="OZL19"/>
      <c r="OZM19"/>
      <c r="OZN19"/>
      <c r="OZO19"/>
      <c r="OZP19"/>
      <c r="OZQ19"/>
      <c r="OZR19"/>
      <c r="OZS19"/>
      <c r="OZT19"/>
      <c r="OZU19"/>
      <c r="OZV19"/>
      <c r="OZW19"/>
      <c r="OZX19"/>
      <c r="OZY19"/>
      <c r="OZZ19"/>
      <c r="PAA19"/>
      <c r="PAB19"/>
      <c r="PAC19"/>
      <c r="PAD19"/>
      <c r="PAE19"/>
      <c r="PAF19"/>
      <c r="PAG19"/>
      <c r="PAH19"/>
      <c r="PAI19"/>
      <c r="PAJ19"/>
      <c r="PAK19"/>
      <c r="PAL19"/>
      <c r="PAM19"/>
      <c r="PAN19"/>
      <c r="PAO19"/>
      <c r="PAP19"/>
      <c r="PAQ19"/>
      <c r="PAR19"/>
      <c r="PAS19"/>
      <c r="PAT19"/>
      <c r="PAU19"/>
      <c r="PAV19"/>
      <c r="PAW19"/>
      <c r="PAX19"/>
      <c r="PAY19"/>
      <c r="PAZ19"/>
      <c r="PBA19"/>
      <c r="PBB19"/>
      <c r="PBC19"/>
      <c r="PBD19"/>
      <c r="PBE19"/>
      <c r="PBF19"/>
      <c r="PBG19"/>
      <c r="PBH19"/>
      <c r="PBI19"/>
      <c r="PBJ19"/>
      <c r="PBK19"/>
      <c r="PBL19"/>
      <c r="PBM19"/>
      <c r="PBN19"/>
      <c r="PBO19"/>
      <c r="PBP19"/>
      <c r="PBQ19"/>
      <c r="PBR19"/>
      <c r="PBS19"/>
      <c r="PBT19"/>
      <c r="PBU19"/>
      <c r="PBV19"/>
      <c r="PBW19"/>
      <c r="PBX19"/>
      <c r="PBY19"/>
      <c r="PBZ19"/>
      <c r="PCA19"/>
      <c r="PCB19"/>
      <c r="PCC19"/>
      <c r="PCD19"/>
      <c r="PCE19"/>
      <c r="PCF19"/>
      <c r="PCG19"/>
      <c r="PCH19"/>
      <c r="PCI19"/>
      <c r="PCJ19"/>
      <c r="PCK19"/>
      <c r="PCL19"/>
      <c r="PCM19"/>
      <c r="PCN19"/>
      <c r="PCO19"/>
      <c r="PCP19"/>
      <c r="PCQ19"/>
      <c r="PCR19"/>
      <c r="PCS19"/>
      <c r="PCT19"/>
      <c r="PCU19"/>
      <c r="PCV19"/>
      <c r="PCW19"/>
      <c r="PCX19"/>
      <c r="PCY19"/>
      <c r="PCZ19"/>
      <c r="PDA19"/>
      <c r="PDB19"/>
      <c r="PDC19"/>
      <c r="PDD19"/>
      <c r="PDE19"/>
      <c r="PDF19"/>
      <c r="PDG19"/>
      <c r="PDH19"/>
      <c r="PDI19"/>
      <c r="PDJ19"/>
      <c r="PDK19"/>
      <c r="PDL19"/>
      <c r="PDM19"/>
      <c r="PDN19"/>
      <c r="PDO19"/>
      <c r="PDP19"/>
      <c r="PDQ19"/>
      <c r="PDR19"/>
      <c r="PDS19"/>
      <c r="PDT19"/>
      <c r="PDU19"/>
      <c r="PDV19"/>
      <c r="PDW19"/>
      <c r="PDX19"/>
      <c r="PDY19"/>
      <c r="PDZ19"/>
      <c r="PEA19"/>
      <c r="PEB19"/>
      <c r="PEC19"/>
      <c r="PED19"/>
      <c r="PEE19"/>
      <c r="PEF19"/>
      <c r="PEG19"/>
      <c r="PEH19"/>
      <c r="PEI19"/>
      <c r="PEJ19"/>
      <c r="PEK19"/>
      <c r="PEL19"/>
      <c r="PEM19"/>
      <c r="PEN19"/>
      <c r="PEO19"/>
      <c r="PEP19"/>
      <c r="PEQ19"/>
      <c r="PER19"/>
      <c r="PES19"/>
      <c r="PET19"/>
      <c r="PEU19"/>
      <c r="PEV19"/>
      <c r="PEW19"/>
      <c r="PEX19"/>
      <c r="PEY19"/>
      <c r="PEZ19"/>
      <c r="PFA19"/>
      <c r="PFB19"/>
      <c r="PFC19"/>
      <c r="PFD19"/>
      <c r="PFE19"/>
      <c r="PFF19"/>
      <c r="PFG19"/>
      <c r="PFH19"/>
      <c r="PFI19"/>
      <c r="PFJ19"/>
      <c r="PFK19"/>
      <c r="PFL19"/>
      <c r="PFM19"/>
      <c r="PFN19"/>
      <c r="PFO19"/>
      <c r="PFP19"/>
      <c r="PFQ19"/>
      <c r="PFR19"/>
      <c r="PFS19"/>
      <c r="PFT19"/>
      <c r="PFU19"/>
      <c r="PFV19"/>
      <c r="PFW19"/>
      <c r="PFX19"/>
      <c r="PFY19"/>
      <c r="PFZ19"/>
      <c r="PGA19"/>
      <c r="PGB19"/>
      <c r="PGC19"/>
      <c r="PGD19"/>
      <c r="PGE19"/>
      <c r="PGF19"/>
      <c r="PGG19"/>
      <c r="PGH19"/>
      <c r="PGI19"/>
      <c r="PGJ19"/>
      <c r="PGK19"/>
      <c r="PGL19"/>
      <c r="PGM19"/>
      <c r="PGN19"/>
      <c r="PGO19"/>
      <c r="PGP19"/>
      <c r="PGQ19"/>
      <c r="PGR19"/>
      <c r="PGS19"/>
      <c r="PGT19"/>
      <c r="PGU19"/>
      <c r="PGV19"/>
      <c r="PGW19"/>
      <c r="PGX19"/>
      <c r="PGY19"/>
      <c r="PGZ19"/>
      <c r="PHA19"/>
      <c r="PHB19"/>
      <c r="PHC19"/>
      <c r="PHD19"/>
      <c r="PHE19"/>
      <c r="PHF19"/>
      <c r="PHG19"/>
      <c r="PHH19"/>
      <c r="PHI19"/>
      <c r="PHJ19"/>
      <c r="PHK19"/>
      <c r="PHL19"/>
      <c r="PHM19"/>
      <c r="PHN19"/>
      <c r="PHO19"/>
      <c r="PHP19"/>
      <c r="PHQ19"/>
      <c r="PHR19"/>
      <c r="PHS19"/>
      <c r="PHT19"/>
      <c r="PHU19"/>
      <c r="PHV19"/>
      <c r="PHW19"/>
      <c r="PHX19"/>
      <c r="PHY19"/>
      <c r="PHZ19"/>
      <c r="PIA19"/>
      <c r="PIB19"/>
      <c r="PIC19"/>
      <c r="PID19"/>
      <c r="PIE19"/>
      <c r="PIF19"/>
      <c r="PIG19"/>
      <c r="PIH19"/>
      <c r="PII19"/>
      <c r="PIJ19"/>
      <c r="PIK19"/>
      <c r="PIL19"/>
      <c r="PIM19"/>
      <c r="PIN19"/>
      <c r="PIO19"/>
      <c r="PIP19"/>
      <c r="PIQ19"/>
      <c r="PIR19"/>
      <c r="PIS19"/>
      <c r="PIT19"/>
      <c r="PIU19"/>
      <c r="PIV19"/>
      <c r="PIW19"/>
      <c r="PIX19"/>
      <c r="PIY19"/>
      <c r="PIZ19"/>
      <c r="PJA19"/>
      <c r="PJB19"/>
      <c r="PJC19"/>
      <c r="PJD19"/>
      <c r="PJE19"/>
      <c r="PJF19"/>
      <c r="PJG19"/>
      <c r="PJH19"/>
      <c r="PJI19"/>
      <c r="PJJ19"/>
      <c r="PJK19"/>
      <c r="PJL19"/>
      <c r="PJM19"/>
      <c r="PJN19"/>
      <c r="PJO19"/>
      <c r="PJP19"/>
      <c r="PJQ19"/>
      <c r="PJR19"/>
      <c r="PJS19"/>
      <c r="PJT19"/>
      <c r="PJU19"/>
      <c r="PJV19"/>
      <c r="PJW19"/>
      <c r="PJX19"/>
      <c r="PJY19"/>
      <c r="PJZ19"/>
      <c r="PKA19"/>
      <c r="PKB19"/>
      <c r="PKC19"/>
      <c r="PKD19"/>
      <c r="PKE19"/>
      <c r="PKF19"/>
      <c r="PKG19"/>
      <c r="PKH19"/>
      <c r="PKI19"/>
      <c r="PKJ19"/>
      <c r="PKK19"/>
      <c r="PKL19"/>
      <c r="PKM19"/>
      <c r="PKN19"/>
      <c r="PKO19"/>
      <c r="PKP19"/>
      <c r="PKQ19"/>
      <c r="PKR19"/>
      <c r="PKS19"/>
      <c r="PKT19"/>
      <c r="PKU19"/>
      <c r="PKV19"/>
      <c r="PKW19"/>
      <c r="PKX19"/>
      <c r="PKY19"/>
      <c r="PKZ19"/>
      <c r="PLA19"/>
      <c r="PLB19"/>
      <c r="PLC19"/>
      <c r="PLD19"/>
      <c r="PLE19"/>
      <c r="PLF19"/>
      <c r="PLG19"/>
      <c r="PLH19"/>
      <c r="PLI19"/>
      <c r="PLJ19"/>
      <c r="PLK19"/>
      <c r="PLL19"/>
      <c r="PLM19"/>
      <c r="PLN19"/>
      <c r="PLO19"/>
      <c r="PLP19"/>
      <c r="PLQ19"/>
      <c r="PLR19"/>
      <c r="PLS19"/>
      <c r="PLT19"/>
      <c r="PLU19"/>
      <c r="PLV19"/>
      <c r="PLW19"/>
      <c r="PLX19"/>
      <c r="PLY19"/>
      <c r="PLZ19"/>
      <c r="PMA19"/>
      <c r="PMB19"/>
      <c r="PMC19"/>
      <c r="PMD19"/>
      <c r="PME19"/>
      <c r="PMF19"/>
      <c r="PMG19"/>
      <c r="PMH19"/>
      <c r="PMI19"/>
      <c r="PMJ19"/>
      <c r="PMK19"/>
      <c r="PML19"/>
      <c r="PMM19"/>
      <c r="PMN19"/>
      <c r="PMO19"/>
      <c r="PMP19"/>
      <c r="PMQ19"/>
      <c r="PMR19"/>
      <c r="PMS19"/>
      <c r="PMT19"/>
      <c r="PMU19"/>
      <c r="PMV19"/>
      <c r="PMW19"/>
      <c r="PMX19"/>
      <c r="PMY19"/>
      <c r="PMZ19"/>
      <c r="PNA19"/>
      <c r="PNB19"/>
      <c r="PNC19"/>
      <c r="PND19"/>
      <c r="PNE19"/>
      <c r="PNF19"/>
      <c r="PNG19"/>
      <c r="PNH19"/>
      <c r="PNI19"/>
      <c r="PNJ19"/>
      <c r="PNK19"/>
      <c r="PNL19"/>
      <c r="PNM19"/>
      <c r="PNN19"/>
      <c r="PNO19"/>
      <c r="PNP19"/>
      <c r="PNQ19"/>
      <c r="PNR19"/>
      <c r="PNS19"/>
      <c r="PNT19"/>
      <c r="PNU19"/>
      <c r="PNV19"/>
      <c r="PNW19"/>
      <c r="PNX19"/>
      <c r="PNY19"/>
      <c r="PNZ19"/>
      <c r="POA19"/>
      <c r="POB19"/>
      <c r="POC19"/>
      <c r="POD19"/>
      <c r="POE19"/>
      <c r="POF19"/>
      <c r="POG19"/>
      <c r="POH19"/>
      <c r="POI19"/>
      <c r="POJ19"/>
      <c r="POK19"/>
      <c r="POL19"/>
      <c r="POM19"/>
      <c r="PON19"/>
      <c r="POO19"/>
      <c r="POP19"/>
      <c r="POQ19"/>
      <c r="POR19"/>
      <c r="POS19"/>
      <c r="POT19"/>
      <c r="POU19"/>
      <c r="POV19"/>
      <c r="POW19"/>
      <c r="POX19"/>
      <c r="POY19"/>
      <c r="POZ19"/>
      <c r="PPA19"/>
      <c r="PPB19"/>
      <c r="PPC19"/>
      <c r="PPD19"/>
      <c r="PPE19"/>
      <c r="PPF19"/>
      <c r="PPG19"/>
      <c r="PPH19"/>
      <c r="PPI19"/>
      <c r="PPJ19"/>
      <c r="PPK19"/>
      <c r="PPL19"/>
      <c r="PPM19"/>
      <c r="PPN19"/>
      <c r="PPO19"/>
      <c r="PPP19"/>
      <c r="PPQ19"/>
      <c r="PPR19"/>
      <c r="PPS19"/>
      <c r="PPT19"/>
      <c r="PPU19"/>
      <c r="PPV19"/>
      <c r="PPW19"/>
      <c r="PPX19"/>
      <c r="PPY19"/>
      <c r="PPZ19"/>
      <c r="PQA19"/>
      <c r="PQB19"/>
      <c r="PQC19"/>
      <c r="PQD19"/>
      <c r="PQE19"/>
      <c r="PQF19"/>
      <c r="PQG19"/>
      <c r="PQH19"/>
      <c r="PQI19"/>
      <c r="PQJ19"/>
      <c r="PQK19"/>
      <c r="PQL19"/>
      <c r="PQM19"/>
      <c r="PQN19"/>
      <c r="PQO19"/>
      <c r="PQP19"/>
      <c r="PQQ19"/>
      <c r="PQR19"/>
      <c r="PQS19"/>
      <c r="PQT19"/>
      <c r="PQU19"/>
      <c r="PQV19"/>
      <c r="PQW19"/>
      <c r="PQX19"/>
      <c r="PQY19"/>
      <c r="PQZ19"/>
      <c r="PRA19"/>
      <c r="PRB19"/>
      <c r="PRC19"/>
      <c r="PRD19"/>
      <c r="PRE19"/>
      <c r="PRF19"/>
      <c r="PRG19"/>
      <c r="PRH19"/>
      <c r="PRI19"/>
      <c r="PRJ19"/>
      <c r="PRK19"/>
      <c r="PRL19"/>
      <c r="PRM19"/>
      <c r="PRN19"/>
      <c r="PRO19"/>
      <c r="PRP19"/>
      <c r="PRQ19"/>
      <c r="PRR19"/>
      <c r="PRS19"/>
      <c r="PRT19"/>
      <c r="PRU19"/>
      <c r="PRV19"/>
      <c r="PRW19"/>
      <c r="PRX19"/>
      <c r="PRY19"/>
      <c r="PRZ19"/>
      <c r="PSA19"/>
      <c r="PSB19"/>
      <c r="PSC19"/>
      <c r="PSD19"/>
      <c r="PSE19"/>
      <c r="PSF19"/>
      <c r="PSG19"/>
      <c r="PSH19"/>
      <c r="PSI19"/>
      <c r="PSJ19"/>
      <c r="PSK19"/>
      <c r="PSL19"/>
      <c r="PSM19"/>
      <c r="PSN19"/>
      <c r="PSO19"/>
      <c r="PSP19"/>
      <c r="PSQ19"/>
      <c r="PSR19"/>
      <c r="PSS19"/>
      <c r="PST19"/>
      <c r="PSU19"/>
      <c r="PSV19"/>
      <c r="PSW19"/>
      <c r="PSX19"/>
      <c r="PSY19"/>
      <c r="PSZ19"/>
      <c r="PTA19"/>
      <c r="PTB19"/>
      <c r="PTC19"/>
      <c r="PTD19"/>
      <c r="PTE19"/>
      <c r="PTF19"/>
      <c r="PTG19"/>
      <c r="PTH19"/>
      <c r="PTI19"/>
      <c r="PTJ19"/>
      <c r="PTK19"/>
      <c r="PTL19"/>
      <c r="PTM19"/>
      <c r="PTN19"/>
      <c r="PTO19"/>
      <c r="PTP19"/>
      <c r="PTQ19"/>
      <c r="PTR19"/>
      <c r="PTS19"/>
      <c r="PTT19"/>
      <c r="PTU19"/>
      <c r="PTV19"/>
      <c r="PTW19"/>
      <c r="PTX19"/>
      <c r="PTY19"/>
      <c r="PTZ19"/>
      <c r="PUA19"/>
      <c r="PUB19"/>
      <c r="PUC19"/>
      <c r="PUD19"/>
      <c r="PUE19"/>
      <c r="PUF19"/>
      <c r="PUG19"/>
      <c r="PUH19"/>
      <c r="PUI19"/>
      <c r="PUJ19"/>
      <c r="PUK19"/>
      <c r="PUL19"/>
      <c r="PUM19"/>
      <c r="PUN19"/>
      <c r="PUO19"/>
      <c r="PUP19"/>
      <c r="PUQ19"/>
      <c r="PUR19"/>
      <c r="PUS19"/>
      <c r="PUT19"/>
      <c r="PUU19"/>
      <c r="PUV19"/>
      <c r="PUW19"/>
      <c r="PUX19"/>
      <c r="PUY19"/>
      <c r="PUZ19"/>
      <c r="PVA19"/>
      <c r="PVB19"/>
      <c r="PVC19"/>
      <c r="PVD19"/>
      <c r="PVE19"/>
      <c r="PVF19"/>
      <c r="PVG19"/>
      <c r="PVH19"/>
      <c r="PVI19"/>
      <c r="PVJ19"/>
      <c r="PVK19"/>
      <c r="PVL19"/>
      <c r="PVM19"/>
      <c r="PVN19"/>
      <c r="PVO19"/>
      <c r="PVP19"/>
      <c r="PVQ19"/>
      <c r="PVR19"/>
      <c r="PVS19"/>
      <c r="PVT19"/>
      <c r="PVU19"/>
      <c r="PVV19"/>
      <c r="PVW19"/>
      <c r="PVX19"/>
      <c r="PVY19"/>
      <c r="PVZ19"/>
      <c r="PWA19"/>
      <c r="PWB19"/>
      <c r="PWC19"/>
      <c r="PWD19"/>
      <c r="PWE19"/>
      <c r="PWF19"/>
      <c r="PWG19"/>
      <c r="PWH19"/>
      <c r="PWI19"/>
      <c r="PWJ19"/>
      <c r="PWK19"/>
      <c r="PWL19"/>
      <c r="PWM19"/>
      <c r="PWN19"/>
      <c r="PWO19"/>
      <c r="PWP19"/>
      <c r="PWQ19"/>
      <c r="PWR19"/>
      <c r="PWS19"/>
      <c r="PWT19"/>
      <c r="PWU19"/>
      <c r="PWV19"/>
      <c r="PWW19"/>
      <c r="PWX19"/>
      <c r="PWY19"/>
      <c r="PWZ19"/>
      <c r="PXA19"/>
      <c r="PXB19"/>
      <c r="PXC19"/>
      <c r="PXD19"/>
      <c r="PXE19"/>
      <c r="PXF19"/>
      <c r="PXG19"/>
      <c r="PXH19"/>
      <c r="PXI19"/>
      <c r="PXJ19"/>
      <c r="PXK19"/>
      <c r="PXL19"/>
      <c r="PXM19"/>
      <c r="PXN19"/>
      <c r="PXO19"/>
      <c r="PXP19"/>
      <c r="PXQ19"/>
      <c r="PXR19"/>
      <c r="PXS19"/>
      <c r="PXT19"/>
      <c r="PXU19"/>
      <c r="PXV19"/>
      <c r="PXW19"/>
      <c r="PXX19"/>
      <c r="PXY19"/>
      <c r="PXZ19"/>
      <c r="PYA19"/>
      <c r="PYB19"/>
      <c r="PYC19"/>
      <c r="PYD19"/>
      <c r="PYE19"/>
      <c r="PYF19"/>
      <c r="PYG19"/>
      <c r="PYH19"/>
      <c r="PYI19"/>
      <c r="PYJ19"/>
      <c r="PYK19"/>
      <c r="PYL19"/>
      <c r="PYM19"/>
      <c r="PYN19"/>
      <c r="PYO19"/>
      <c r="PYP19"/>
      <c r="PYQ19"/>
      <c r="PYR19"/>
      <c r="PYS19"/>
      <c r="PYT19"/>
      <c r="PYU19"/>
      <c r="PYV19"/>
      <c r="PYW19"/>
      <c r="PYX19"/>
      <c r="PYY19"/>
      <c r="PYZ19"/>
      <c r="PZA19"/>
      <c r="PZB19"/>
      <c r="PZC19"/>
      <c r="PZD19"/>
      <c r="PZE19"/>
      <c r="PZF19"/>
      <c r="PZG19"/>
      <c r="PZH19"/>
      <c r="PZI19"/>
      <c r="PZJ19"/>
      <c r="PZK19"/>
      <c r="PZL19"/>
      <c r="PZM19"/>
      <c r="PZN19"/>
      <c r="PZO19"/>
      <c r="PZP19"/>
      <c r="PZQ19"/>
      <c r="PZR19"/>
      <c r="PZS19"/>
      <c r="PZT19"/>
      <c r="PZU19"/>
      <c r="PZV19"/>
      <c r="PZW19"/>
      <c r="PZX19"/>
      <c r="PZY19"/>
      <c r="PZZ19"/>
      <c r="QAA19"/>
      <c r="QAB19"/>
      <c r="QAC19"/>
      <c r="QAD19"/>
      <c r="QAE19"/>
      <c r="QAF19"/>
      <c r="QAG19"/>
      <c r="QAH19"/>
      <c r="QAI19"/>
      <c r="QAJ19"/>
      <c r="QAK19"/>
      <c r="QAL19"/>
      <c r="QAM19"/>
      <c r="QAN19"/>
      <c r="QAO19"/>
      <c r="QAP19"/>
      <c r="QAQ19"/>
      <c r="QAR19"/>
      <c r="QAS19"/>
      <c r="QAT19"/>
      <c r="QAU19"/>
      <c r="QAV19"/>
      <c r="QAW19"/>
      <c r="QAX19"/>
      <c r="QAY19"/>
      <c r="QAZ19"/>
      <c r="QBA19"/>
      <c r="QBB19"/>
      <c r="QBC19"/>
      <c r="QBD19"/>
      <c r="QBE19"/>
      <c r="QBF19"/>
      <c r="QBG19"/>
      <c r="QBH19"/>
      <c r="QBI19"/>
      <c r="QBJ19"/>
      <c r="QBK19"/>
      <c r="QBL19"/>
      <c r="QBM19"/>
      <c r="QBN19"/>
      <c r="QBO19"/>
      <c r="QBP19"/>
      <c r="QBQ19"/>
      <c r="QBR19"/>
      <c r="QBS19"/>
      <c r="QBT19"/>
      <c r="QBU19"/>
      <c r="QBV19"/>
      <c r="QBW19"/>
      <c r="QBX19"/>
      <c r="QBY19"/>
      <c r="QBZ19"/>
      <c r="QCA19"/>
      <c r="QCB19"/>
      <c r="QCC19"/>
      <c r="QCD19"/>
      <c r="QCE19"/>
      <c r="QCF19"/>
      <c r="QCG19"/>
      <c r="QCH19"/>
      <c r="QCI19"/>
      <c r="QCJ19"/>
      <c r="QCK19"/>
      <c r="QCL19"/>
      <c r="QCM19"/>
      <c r="QCN19"/>
      <c r="QCO19"/>
      <c r="QCP19"/>
      <c r="QCQ19"/>
      <c r="QCR19"/>
      <c r="QCS19"/>
      <c r="QCT19"/>
      <c r="QCU19"/>
      <c r="QCV19"/>
      <c r="QCW19"/>
      <c r="QCX19"/>
      <c r="QCY19"/>
      <c r="QCZ19"/>
      <c r="QDA19"/>
      <c r="QDB19"/>
      <c r="QDC19"/>
      <c r="QDD19"/>
      <c r="QDE19"/>
      <c r="QDF19"/>
      <c r="QDG19"/>
      <c r="QDH19"/>
      <c r="QDI19"/>
      <c r="QDJ19"/>
      <c r="QDK19"/>
      <c r="QDL19"/>
      <c r="QDM19"/>
      <c r="QDN19"/>
      <c r="QDO19"/>
      <c r="QDP19"/>
      <c r="QDQ19"/>
      <c r="QDR19"/>
      <c r="QDS19"/>
      <c r="QDT19"/>
      <c r="QDU19"/>
      <c r="QDV19"/>
      <c r="QDW19"/>
      <c r="QDX19"/>
      <c r="QDY19"/>
      <c r="QDZ19"/>
      <c r="QEA19"/>
      <c r="QEB19"/>
      <c r="QEC19"/>
      <c r="QED19"/>
      <c r="QEE19"/>
      <c r="QEF19"/>
      <c r="QEG19"/>
      <c r="QEH19"/>
      <c r="QEI19"/>
      <c r="QEJ19"/>
      <c r="QEK19"/>
      <c r="QEL19"/>
      <c r="QEM19"/>
      <c r="QEN19"/>
      <c r="QEO19"/>
      <c r="QEP19"/>
      <c r="QEQ19"/>
      <c r="QER19"/>
      <c r="QES19"/>
      <c r="QET19"/>
      <c r="QEU19"/>
      <c r="QEV19"/>
      <c r="QEW19"/>
      <c r="QEX19"/>
      <c r="QEY19"/>
      <c r="QEZ19"/>
      <c r="QFA19"/>
      <c r="QFB19"/>
      <c r="QFC19"/>
      <c r="QFD19"/>
      <c r="QFE19"/>
      <c r="QFF19"/>
      <c r="QFG19"/>
      <c r="QFH19"/>
      <c r="QFI19"/>
      <c r="QFJ19"/>
      <c r="QFK19"/>
      <c r="QFL19"/>
      <c r="QFM19"/>
      <c r="QFN19"/>
      <c r="QFO19"/>
      <c r="QFP19"/>
      <c r="QFQ19"/>
      <c r="QFR19"/>
      <c r="QFS19"/>
      <c r="QFT19"/>
      <c r="QFU19"/>
      <c r="QFV19"/>
      <c r="QFW19"/>
      <c r="QFX19"/>
      <c r="QFY19"/>
      <c r="QFZ19"/>
      <c r="QGA19"/>
      <c r="QGB19"/>
      <c r="QGC19"/>
      <c r="QGD19"/>
      <c r="QGE19"/>
      <c r="QGF19"/>
      <c r="QGG19"/>
      <c r="QGH19"/>
      <c r="QGI19"/>
      <c r="QGJ19"/>
      <c r="QGK19"/>
      <c r="QGL19"/>
      <c r="QGM19"/>
      <c r="QGN19"/>
      <c r="QGO19"/>
      <c r="QGP19"/>
      <c r="QGQ19"/>
      <c r="QGR19"/>
      <c r="QGS19"/>
      <c r="QGT19"/>
      <c r="QGU19"/>
      <c r="QGV19"/>
      <c r="QGW19"/>
      <c r="QGX19"/>
      <c r="QGY19"/>
      <c r="QGZ19"/>
      <c r="QHA19"/>
      <c r="QHB19"/>
      <c r="QHC19"/>
      <c r="QHD19"/>
      <c r="QHE19"/>
      <c r="QHF19"/>
      <c r="QHG19"/>
      <c r="QHH19"/>
      <c r="QHI19"/>
      <c r="QHJ19"/>
      <c r="QHK19"/>
      <c r="QHL19"/>
      <c r="QHM19"/>
      <c r="QHN19"/>
      <c r="QHO19"/>
      <c r="QHP19"/>
      <c r="QHQ19"/>
      <c r="QHR19"/>
      <c r="QHS19"/>
      <c r="QHT19"/>
      <c r="QHU19"/>
      <c r="QHV19"/>
      <c r="QHW19"/>
      <c r="QHX19"/>
      <c r="QHY19"/>
      <c r="QHZ19"/>
      <c r="QIA19"/>
      <c r="QIB19"/>
      <c r="QIC19"/>
      <c r="QID19"/>
      <c r="QIE19"/>
      <c r="QIF19"/>
      <c r="QIG19"/>
      <c r="QIH19"/>
      <c r="QII19"/>
      <c r="QIJ19"/>
      <c r="QIK19"/>
      <c r="QIL19"/>
      <c r="QIM19"/>
      <c r="QIN19"/>
      <c r="QIO19"/>
      <c r="QIP19"/>
      <c r="QIQ19"/>
      <c r="QIR19"/>
      <c r="QIS19"/>
      <c r="QIT19"/>
      <c r="QIU19"/>
      <c r="QIV19"/>
      <c r="QIW19"/>
      <c r="QIX19"/>
      <c r="QIY19"/>
      <c r="QIZ19"/>
      <c r="QJA19"/>
      <c r="QJB19"/>
      <c r="QJC19"/>
      <c r="QJD19"/>
      <c r="QJE19"/>
      <c r="QJF19"/>
      <c r="QJG19"/>
      <c r="QJH19"/>
      <c r="QJI19"/>
      <c r="QJJ19"/>
      <c r="QJK19"/>
      <c r="QJL19"/>
      <c r="QJM19"/>
      <c r="QJN19"/>
      <c r="QJO19"/>
      <c r="QJP19"/>
      <c r="QJQ19"/>
      <c r="QJR19"/>
      <c r="QJS19"/>
      <c r="QJT19"/>
      <c r="QJU19"/>
      <c r="QJV19"/>
      <c r="QJW19"/>
      <c r="QJX19"/>
      <c r="QJY19"/>
      <c r="QJZ19"/>
      <c r="QKA19"/>
      <c r="QKB19"/>
      <c r="QKC19"/>
      <c r="QKD19"/>
      <c r="QKE19"/>
      <c r="QKF19"/>
      <c r="QKG19"/>
      <c r="QKH19"/>
      <c r="QKI19"/>
      <c r="QKJ19"/>
      <c r="QKK19"/>
      <c r="QKL19"/>
      <c r="QKM19"/>
      <c r="QKN19"/>
      <c r="QKO19"/>
      <c r="QKP19"/>
      <c r="QKQ19"/>
      <c r="QKR19"/>
      <c r="QKS19"/>
      <c r="QKT19"/>
      <c r="QKU19"/>
      <c r="QKV19"/>
      <c r="QKW19"/>
      <c r="QKX19"/>
      <c r="QKY19"/>
      <c r="QKZ19"/>
      <c r="QLA19"/>
      <c r="QLB19"/>
      <c r="QLC19"/>
      <c r="QLD19"/>
      <c r="QLE19"/>
      <c r="QLF19"/>
      <c r="QLG19"/>
      <c r="QLH19"/>
      <c r="QLI19"/>
      <c r="QLJ19"/>
      <c r="QLK19"/>
      <c r="QLL19"/>
      <c r="QLM19"/>
      <c r="QLN19"/>
      <c r="QLO19"/>
      <c r="QLP19"/>
      <c r="QLQ19"/>
      <c r="QLR19"/>
      <c r="QLS19"/>
      <c r="QLT19"/>
      <c r="QLU19"/>
      <c r="QLV19"/>
      <c r="QLW19"/>
      <c r="QLX19"/>
      <c r="QLY19"/>
      <c r="QLZ19"/>
      <c r="QMA19"/>
      <c r="QMB19"/>
      <c r="QMC19"/>
      <c r="QMD19"/>
      <c r="QME19"/>
      <c r="QMF19"/>
      <c r="QMG19"/>
      <c r="QMH19"/>
      <c r="QMI19"/>
      <c r="QMJ19"/>
      <c r="QMK19"/>
      <c r="QML19"/>
      <c r="QMM19"/>
      <c r="QMN19"/>
      <c r="QMO19"/>
      <c r="QMP19"/>
      <c r="QMQ19"/>
      <c r="QMR19"/>
      <c r="QMS19"/>
      <c r="QMT19"/>
      <c r="QMU19"/>
      <c r="QMV19"/>
      <c r="QMW19"/>
      <c r="QMX19"/>
      <c r="QMY19"/>
      <c r="QMZ19"/>
      <c r="QNA19"/>
      <c r="QNB19"/>
      <c r="QNC19"/>
      <c r="QND19"/>
      <c r="QNE19"/>
      <c r="QNF19"/>
      <c r="QNG19"/>
      <c r="QNH19"/>
      <c r="QNI19"/>
      <c r="QNJ19"/>
      <c r="QNK19"/>
      <c r="QNL19"/>
      <c r="QNM19"/>
      <c r="QNN19"/>
      <c r="QNO19"/>
      <c r="QNP19"/>
      <c r="QNQ19"/>
      <c r="QNR19"/>
      <c r="QNS19"/>
      <c r="QNT19"/>
      <c r="QNU19"/>
      <c r="QNV19"/>
      <c r="QNW19"/>
      <c r="QNX19"/>
      <c r="QNY19"/>
      <c r="QNZ19"/>
      <c r="QOA19"/>
      <c r="QOB19"/>
      <c r="QOC19"/>
      <c r="QOD19"/>
      <c r="QOE19"/>
      <c r="QOF19"/>
      <c r="QOG19"/>
      <c r="QOH19"/>
      <c r="QOI19"/>
      <c r="QOJ19"/>
      <c r="QOK19"/>
      <c r="QOL19"/>
      <c r="QOM19"/>
      <c r="QON19"/>
      <c r="QOO19"/>
      <c r="QOP19"/>
      <c r="QOQ19"/>
      <c r="QOR19"/>
      <c r="QOS19"/>
      <c r="QOT19"/>
      <c r="QOU19"/>
      <c r="QOV19"/>
      <c r="QOW19"/>
      <c r="QOX19"/>
      <c r="QOY19"/>
      <c r="QOZ19"/>
      <c r="QPA19"/>
      <c r="QPB19"/>
      <c r="QPC19"/>
      <c r="QPD19"/>
      <c r="QPE19"/>
      <c r="QPF19"/>
      <c r="QPG19"/>
      <c r="QPH19"/>
      <c r="QPI19"/>
      <c r="QPJ19"/>
      <c r="QPK19"/>
      <c r="QPL19"/>
      <c r="QPM19"/>
      <c r="QPN19"/>
      <c r="QPO19"/>
      <c r="QPP19"/>
      <c r="QPQ19"/>
      <c r="QPR19"/>
      <c r="QPS19"/>
      <c r="QPT19"/>
      <c r="QPU19"/>
      <c r="QPV19"/>
      <c r="QPW19"/>
      <c r="QPX19"/>
      <c r="QPY19"/>
      <c r="QPZ19"/>
      <c r="QQA19"/>
      <c r="QQB19"/>
      <c r="QQC19"/>
      <c r="QQD19"/>
      <c r="QQE19"/>
      <c r="QQF19"/>
      <c r="QQG19"/>
      <c r="QQH19"/>
      <c r="QQI19"/>
      <c r="QQJ19"/>
      <c r="QQK19"/>
      <c r="QQL19"/>
      <c r="QQM19"/>
      <c r="QQN19"/>
      <c r="QQO19"/>
      <c r="QQP19"/>
      <c r="QQQ19"/>
      <c r="QQR19"/>
      <c r="QQS19"/>
      <c r="QQT19"/>
      <c r="QQU19"/>
      <c r="QQV19"/>
      <c r="QQW19"/>
      <c r="QQX19"/>
      <c r="QQY19"/>
      <c r="QQZ19"/>
      <c r="QRA19"/>
      <c r="QRB19"/>
      <c r="QRC19"/>
      <c r="QRD19"/>
      <c r="QRE19"/>
      <c r="QRF19"/>
      <c r="QRG19"/>
      <c r="QRH19"/>
      <c r="QRI19"/>
      <c r="QRJ19"/>
      <c r="QRK19"/>
      <c r="QRL19"/>
      <c r="QRM19"/>
      <c r="QRN19"/>
      <c r="QRO19"/>
      <c r="QRP19"/>
      <c r="QRQ19"/>
      <c r="QRR19"/>
      <c r="QRS19"/>
      <c r="QRT19"/>
      <c r="QRU19"/>
      <c r="QRV19"/>
      <c r="QRW19"/>
      <c r="QRX19"/>
      <c r="QRY19"/>
      <c r="QRZ19"/>
      <c r="QSA19"/>
      <c r="QSB19"/>
      <c r="QSC19"/>
      <c r="QSD19"/>
      <c r="QSE19"/>
      <c r="QSF19"/>
      <c r="QSG19"/>
      <c r="QSH19"/>
      <c r="QSI19"/>
      <c r="QSJ19"/>
      <c r="QSK19"/>
      <c r="QSL19"/>
      <c r="QSM19"/>
      <c r="QSN19"/>
      <c r="QSO19"/>
      <c r="QSP19"/>
      <c r="QSQ19"/>
      <c r="QSR19"/>
      <c r="QSS19"/>
      <c r="QST19"/>
      <c r="QSU19"/>
      <c r="QSV19"/>
      <c r="QSW19"/>
      <c r="QSX19"/>
      <c r="QSY19"/>
      <c r="QSZ19"/>
      <c r="QTA19"/>
      <c r="QTB19"/>
      <c r="QTC19"/>
      <c r="QTD19"/>
      <c r="QTE19"/>
      <c r="QTF19"/>
      <c r="QTG19"/>
      <c r="QTH19"/>
      <c r="QTI19"/>
      <c r="QTJ19"/>
      <c r="QTK19"/>
      <c r="QTL19"/>
      <c r="QTM19"/>
      <c r="QTN19"/>
      <c r="QTO19"/>
      <c r="QTP19"/>
      <c r="QTQ19"/>
      <c r="QTR19"/>
      <c r="QTS19"/>
      <c r="QTT19"/>
      <c r="QTU19"/>
      <c r="QTV19"/>
      <c r="QTW19"/>
      <c r="QTX19"/>
      <c r="QTY19"/>
      <c r="QTZ19"/>
      <c r="QUA19"/>
      <c r="QUB19"/>
      <c r="QUC19"/>
      <c r="QUD19"/>
      <c r="QUE19"/>
      <c r="QUF19"/>
      <c r="QUG19"/>
      <c r="QUH19"/>
      <c r="QUI19"/>
      <c r="QUJ19"/>
      <c r="QUK19"/>
      <c r="QUL19"/>
      <c r="QUM19"/>
      <c r="QUN19"/>
      <c r="QUO19"/>
      <c r="QUP19"/>
      <c r="QUQ19"/>
      <c r="QUR19"/>
      <c r="QUS19"/>
      <c r="QUT19"/>
      <c r="QUU19"/>
      <c r="QUV19"/>
      <c r="QUW19"/>
      <c r="QUX19"/>
      <c r="QUY19"/>
      <c r="QUZ19"/>
      <c r="QVA19"/>
      <c r="QVB19"/>
      <c r="QVC19"/>
      <c r="QVD19"/>
      <c r="QVE19"/>
      <c r="QVF19"/>
      <c r="QVG19"/>
      <c r="QVH19"/>
      <c r="QVI19"/>
      <c r="QVJ19"/>
      <c r="QVK19"/>
      <c r="QVL19"/>
      <c r="QVM19"/>
      <c r="QVN19"/>
      <c r="QVO19"/>
      <c r="QVP19"/>
      <c r="QVQ19"/>
      <c r="QVR19"/>
      <c r="QVS19"/>
      <c r="QVT19"/>
      <c r="QVU19"/>
      <c r="QVV19"/>
      <c r="QVW19"/>
      <c r="QVX19"/>
      <c r="QVY19"/>
      <c r="QVZ19"/>
      <c r="QWA19"/>
      <c r="QWB19"/>
      <c r="QWC19"/>
      <c r="QWD19"/>
      <c r="QWE19"/>
      <c r="QWF19"/>
      <c r="QWG19"/>
      <c r="QWH19"/>
      <c r="QWI19"/>
      <c r="QWJ19"/>
      <c r="QWK19"/>
      <c r="QWL19"/>
      <c r="QWM19"/>
      <c r="QWN19"/>
      <c r="QWO19"/>
      <c r="QWP19"/>
      <c r="QWQ19"/>
      <c r="QWR19"/>
      <c r="QWS19"/>
      <c r="QWT19"/>
      <c r="QWU19"/>
      <c r="QWV19"/>
      <c r="QWW19"/>
      <c r="QWX19"/>
      <c r="QWY19"/>
      <c r="QWZ19"/>
      <c r="QXA19"/>
      <c r="QXB19"/>
      <c r="QXC19"/>
      <c r="QXD19"/>
      <c r="QXE19"/>
      <c r="QXF19"/>
      <c r="QXG19"/>
      <c r="QXH19"/>
      <c r="QXI19"/>
      <c r="QXJ19"/>
      <c r="QXK19"/>
      <c r="QXL19"/>
      <c r="QXM19"/>
      <c r="QXN19"/>
      <c r="QXO19"/>
      <c r="QXP19"/>
      <c r="QXQ19"/>
      <c r="QXR19"/>
      <c r="QXS19"/>
      <c r="QXT19"/>
      <c r="QXU19"/>
      <c r="QXV19"/>
      <c r="QXW19"/>
      <c r="QXX19"/>
      <c r="QXY19"/>
      <c r="QXZ19"/>
      <c r="QYA19"/>
      <c r="QYB19"/>
      <c r="QYC19"/>
      <c r="QYD19"/>
      <c r="QYE19"/>
      <c r="QYF19"/>
      <c r="QYG19"/>
      <c r="QYH19"/>
      <c r="QYI19"/>
      <c r="QYJ19"/>
      <c r="QYK19"/>
      <c r="QYL19"/>
      <c r="QYM19"/>
      <c r="QYN19"/>
      <c r="QYO19"/>
      <c r="QYP19"/>
      <c r="QYQ19"/>
      <c r="QYR19"/>
      <c r="QYS19"/>
      <c r="QYT19"/>
      <c r="QYU19"/>
      <c r="QYV19"/>
      <c r="QYW19"/>
      <c r="QYX19"/>
      <c r="QYY19"/>
      <c r="QYZ19"/>
      <c r="QZA19"/>
      <c r="QZB19"/>
      <c r="QZC19"/>
      <c r="QZD19"/>
      <c r="QZE19"/>
      <c r="QZF19"/>
      <c r="QZG19"/>
      <c r="QZH19"/>
      <c r="QZI19"/>
      <c r="QZJ19"/>
      <c r="QZK19"/>
      <c r="QZL19"/>
      <c r="QZM19"/>
      <c r="QZN19"/>
      <c r="QZO19"/>
      <c r="QZP19"/>
      <c r="QZQ19"/>
      <c r="QZR19"/>
      <c r="QZS19"/>
      <c r="QZT19"/>
      <c r="QZU19"/>
      <c r="QZV19"/>
      <c r="QZW19"/>
      <c r="QZX19"/>
      <c r="QZY19"/>
      <c r="QZZ19"/>
      <c r="RAA19"/>
      <c r="RAB19"/>
      <c r="RAC19"/>
      <c r="RAD19"/>
      <c r="RAE19"/>
      <c r="RAF19"/>
      <c r="RAG19"/>
      <c r="RAH19"/>
      <c r="RAI19"/>
      <c r="RAJ19"/>
      <c r="RAK19"/>
      <c r="RAL19"/>
      <c r="RAM19"/>
      <c r="RAN19"/>
      <c r="RAO19"/>
      <c r="RAP19"/>
      <c r="RAQ19"/>
      <c r="RAR19"/>
      <c r="RAS19"/>
      <c r="RAT19"/>
      <c r="RAU19"/>
      <c r="RAV19"/>
      <c r="RAW19"/>
      <c r="RAX19"/>
      <c r="RAY19"/>
      <c r="RAZ19"/>
      <c r="RBA19"/>
      <c r="RBB19"/>
      <c r="RBC19"/>
      <c r="RBD19"/>
      <c r="RBE19"/>
      <c r="RBF19"/>
      <c r="RBG19"/>
      <c r="RBH19"/>
      <c r="RBI19"/>
      <c r="RBJ19"/>
      <c r="RBK19"/>
      <c r="RBL19"/>
      <c r="RBM19"/>
      <c r="RBN19"/>
      <c r="RBO19"/>
      <c r="RBP19"/>
      <c r="RBQ19"/>
      <c r="RBR19"/>
      <c r="RBS19"/>
      <c r="RBT19"/>
      <c r="RBU19"/>
      <c r="RBV19"/>
      <c r="RBW19"/>
      <c r="RBX19"/>
      <c r="RBY19"/>
      <c r="RBZ19"/>
      <c r="RCA19"/>
      <c r="RCB19"/>
      <c r="RCC19"/>
      <c r="RCD19"/>
      <c r="RCE19"/>
      <c r="RCF19"/>
      <c r="RCG19"/>
      <c r="RCH19"/>
      <c r="RCI19"/>
      <c r="RCJ19"/>
      <c r="RCK19"/>
      <c r="RCL19"/>
      <c r="RCM19"/>
      <c r="RCN19"/>
      <c r="RCO19"/>
      <c r="RCP19"/>
      <c r="RCQ19"/>
      <c r="RCR19"/>
      <c r="RCS19"/>
      <c r="RCT19"/>
      <c r="RCU19"/>
      <c r="RCV19"/>
      <c r="RCW19"/>
      <c r="RCX19"/>
      <c r="RCY19"/>
      <c r="RCZ19"/>
      <c r="RDA19"/>
      <c r="RDB19"/>
      <c r="RDC19"/>
      <c r="RDD19"/>
      <c r="RDE19"/>
      <c r="RDF19"/>
      <c r="RDG19"/>
      <c r="RDH19"/>
      <c r="RDI19"/>
      <c r="RDJ19"/>
      <c r="RDK19"/>
      <c r="RDL19"/>
      <c r="RDM19"/>
      <c r="RDN19"/>
      <c r="RDO19"/>
      <c r="RDP19"/>
      <c r="RDQ19"/>
      <c r="RDR19"/>
      <c r="RDS19"/>
      <c r="RDT19"/>
      <c r="RDU19"/>
      <c r="RDV19"/>
      <c r="RDW19"/>
      <c r="RDX19"/>
      <c r="RDY19"/>
      <c r="RDZ19"/>
      <c r="REA19"/>
      <c r="REB19"/>
      <c r="REC19"/>
      <c r="RED19"/>
      <c r="REE19"/>
      <c r="REF19"/>
      <c r="REG19"/>
      <c r="REH19"/>
      <c r="REI19"/>
      <c r="REJ19"/>
      <c r="REK19"/>
      <c r="REL19"/>
      <c r="REM19"/>
      <c r="REN19"/>
      <c r="REO19"/>
      <c r="REP19"/>
      <c r="REQ19"/>
      <c r="RER19"/>
      <c r="RES19"/>
      <c r="RET19"/>
      <c r="REU19"/>
      <c r="REV19"/>
      <c r="REW19"/>
      <c r="REX19"/>
      <c r="REY19"/>
      <c r="REZ19"/>
      <c r="RFA19"/>
      <c r="RFB19"/>
      <c r="RFC19"/>
      <c r="RFD19"/>
      <c r="RFE19"/>
      <c r="RFF19"/>
      <c r="RFG19"/>
      <c r="RFH19"/>
      <c r="RFI19"/>
      <c r="RFJ19"/>
      <c r="RFK19"/>
      <c r="RFL19"/>
      <c r="RFM19"/>
      <c r="RFN19"/>
      <c r="RFO19"/>
      <c r="RFP19"/>
      <c r="RFQ19"/>
      <c r="RFR19"/>
      <c r="RFS19"/>
      <c r="RFT19"/>
      <c r="RFU19"/>
      <c r="RFV19"/>
      <c r="RFW19"/>
      <c r="RFX19"/>
      <c r="RFY19"/>
      <c r="RFZ19"/>
      <c r="RGA19"/>
      <c r="RGB19"/>
      <c r="RGC19"/>
      <c r="RGD19"/>
      <c r="RGE19"/>
      <c r="RGF19"/>
      <c r="RGG19"/>
      <c r="RGH19"/>
      <c r="RGI19"/>
      <c r="RGJ19"/>
      <c r="RGK19"/>
      <c r="RGL19"/>
      <c r="RGM19"/>
      <c r="RGN19"/>
      <c r="RGO19"/>
      <c r="RGP19"/>
      <c r="RGQ19"/>
      <c r="RGR19"/>
      <c r="RGS19"/>
      <c r="RGT19"/>
      <c r="RGU19"/>
      <c r="RGV19"/>
      <c r="RGW19"/>
      <c r="RGX19"/>
      <c r="RGY19"/>
      <c r="RGZ19"/>
      <c r="RHA19"/>
      <c r="RHB19"/>
      <c r="RHC19"/>
      <c r="RHD19"/>
      <c r="RHE19"/>
      <c r="RHF19"/>
      <c r="RHG19"/>
      <c r="RHH19"/>
      <c r="RHI19"/>
      <c r="RHJ19"/>
      <c r="RHK19"/>
      <c r="RHL19"/>
      <c r="RHM19"/>
      <c r="RHN19"/>
      <c r="RHO19"/>
      <c r="RHP19"/>
      <c r="RHQ19"/>
      <c r="RHR19"/>
      <c r="RHS19"/>
      <c r="RHT19"/>
      <c r="RHU19"/>
      <c r="RHV19"/>
      <c r="RHW19"/>
      <c r="RHX19"/>
      <c r="RHY19"/>
      <c r="RHZ19"/>
      <c r="RIA19"/>
      <c r="RIB19"/>
      <c r="RIC19"/>
      <c r="RID19"/>
      <c r="RIE19"/>
      <c r="RIF19"/>
      <c r="RIG19"/>
      <c r="RIH19"/>
      <c r="RII19"/>
      <c r="RIJ19"/>
      <c r="RIK19"/>
      <c r="RIL19"/>
      <c r="RIM19"/>
      <c r="RIN19"/>
      <c r="RIO19"/>
      <c r="RIP19"/>
      <c r="RIQ19"/>
      <c r="RIR19"/>
      <c r="RIS19"/>
      <c r="RIT19"/>
      <c r="RIU19"/>
      <c r="RIV19"/>
      <c r="RIW19"/>
      <c r="RIX19"/>
      <c r="RIY19"/>
      <c r="RIZ19"/>
      <c r="RJA19"/>
      <c r="RJB19"/>
      <c r="RJC19"/>
      <c r="RJD19"/>
      <c r="RJE19"/>
      <c r="RJF19"/>
      <c r="RJG19"/>
      <c r="RJH19"/>
      <c r="RJI19"/>
      <c r="RJJ19"/>
      <c r="RJK19"/>
      <c r="RJL19"/>
      <c r="RJM19"/>
      <c r="RJN19"/>
      <c r="RJO19"/>
      <c r="RJP19"/>
      <c r="RJQ19"/>
      <c r="RJR19"/>
      <c r="RJS19"/>
      <c r="RJT19"/>
      <c r="RJU19"/>
      <c r="RJV19"/>
      <c r="RJW19"/>
      <c r="RJX19"/>
      <c r="RJY19"/>
      <c r="RJZ19"/>
      <c r="RKA19"/>
      <c r="RKB19"/>
      <c r="RKC19"/>
      <c r="RKD19"/>
      <c r="RKE19"/>
      <c r="RKF19"/>
      <c r="RKG19"/>
      <c r="RKH19"/>
      <c r="RKI19"/>
      <c r="RKJ19"/>
      <c r="RKK19"/>
      <c r="RKL19"/>
      <c r="RKM19"/>
      <c r="RKN19"/>
      <c r="RKO19"/>
      <c r="RKP19"/>
      <c r="RKQ19"/>
      <c r="RKR19"/>
      <c r="RKS19"/>
      <c r="RKT19"/>
      <c r="RKU19"/>
      <c r="RKV19"/>
      <c r="RKW19"/>
      <c r="RKX19"/>
      <c r="RKY19"/>
      <c r="RKZ19"/>
      <c r="RLA19"/>
      <c r="RLB19"/>
      <c r="RLC19"/>
      <c r="RLD19"/>
      <c r="RLE19"/>
      <c r="RLF19"/>
      <c r="RLG19"/>
      <c r="RLH19"/>
      <c r="RLI19"/>
      <c r="RLJ19"/>
      <c r="RLK19"/>
      <c r="RLL19"/>
      <c r="RLM19"/>
      <c r="RLN19"/>
      <c r="RLO19"/>
      <c r="RLP19"/>
      <c r="RLQ19"/>
      <c r="RLR19"/>
      <c r="RLS19"/>
      <c r="RLT19"/>
      <c r="RLU19"/>
      <c r="RLV19"/>
      <c r="RLW19"/>
      <c r="RLX19"/>
      <c r="RLY19"/>
      <c r="RLZ19"/>
      <c r="RMA19"/>
      <c r="RMB19"/>
      <c r="RMC19"/>
      <c r="RMD19"/>
      <c r="RME19"/>
      <c r="RMF19"/>
      <c r="RMG19"/>
      <c r="RMH19"/>
      <c r="RMI19"/>
      <c r="RMJ19"/>
      <c r="RMK19"/>
      <c r="RML19"/>
      <c r="RMM19"/>
      <c r="RMN19"/>
      <c r="RMO19"/>
      <c r="RMP19"/>
      <c r="RMQ19"/>
      <c r="RMR19"/>
      <c r="RMS19"/>
      <c r="RMT19"/>
      <c r="RMU19"/>
      <c r="RMV19"/>
      <c r="RMW19"/>
      <c r="RMX19"/>
      <c r="RMY19"/>
      <c r="RMZ19"/>
      <c r="RNA19"/>
      <c r="RNB19"/>
      <c r="RNC19"/>
      <c r="RND19"/>
      <c r="RNE19"/>
      <c r="RNF19"/>
      <c r="RNG19"/>
      <c r="RNH19"/>
      <c r="RNI19"/>
      <c r="RNJ19"/>
      <c r="RNK19"/>
      <c r="RNL19"/>
      <c r="RNM19"/>
      <c r="RNN19"/>
      <c r="RNO19"/>
      <c r="RNP19"/>
      <c r="RNQ19"/>
      <c r="RNR19"/>
      <c r="RNS19"/>
      <c r="RNT19"/>
      <c r="RNU19"/>
      <c r="RNV19"/>
      <c r="RNW19"/>
      <c r="RNX19"/>
      <c r="RNY19"/>
      <c r="RNZ19"/>
      <c r="ROA19"/>
      <c r="ROB19"/>
      <c r="ROC19"/>
      <c r="ROD19"/>
      <c r="ROE19"/>
      <c r="ROF19"/>
      <c r="ROG19"/>
      <c r="ROH19"/>
      <c r="ROI19"/>
      <c r="ROJ19"/>
      <c r="ROK19"/>
      <c r="ROL19"/>
      <c r="ROM19"/>
      <c r="RON19"/>
      <c r="ROO19"/>
      <c r="ROP19"/>
      <c r="ROQ19"/>
      <c r="ROR19"/>
      <c r="ROS19"/>
      <c r="ROT19"/>
      <c r="ROU19"/>
      <c r="ROV19"/>
      <c r="ROW19"/>
      <c r="ROX19"/>
      <c r="ROY19"/>
      <c r="ROZ19"/>
      <c r="RPA19"/>
      <c r="RPB19"/>
      <c r="RPC19"/>
      <c r="RPD19"/>
      <c r="RPE19"/>
      <c r="RPF19"/>
      <c r="RPG19"/>
      <c r="RPH19"/>
      <c r="RPI19"/>
      <c r="RPJ19"/>
      <c r="RPK19"/>
      <c r="RPL19"/>
      <c r="RPM19"/>
      <c r="RPN19"/>
      <c r="RPO19"/>
      <c r="RPP19"/>
      <c r="RPQ19"/>
      <c r="RPR19"/>
      <c r="RPS19"/>
      <c r="RPT19"/>
      <c r="RPU19"/>
      <c r="RPV19"/>
      <c r="RPW19"/>
      <c r="RPX19"/>
      <c r="RPY19"/>
      <c r="RPZ19"/>
      <c r="RQA19"/>
      <c r="RQB19"/>
      <c r="RQC19"/>
      <c r="RQD19"/>
      <c r="RQE19"/>
      <c r="RQF19"/>
      <c r="RQG19"/>
      <c r="RQH19"/>
      <c r="RQI19"/>
      <c r="RQJ19"/>
      <c r="RQK19"/>
      <c r="RQL19"/>
      <c r="RQM19"/>
      <c r="RQN19"/>
      <c r="RQO19"/>
      <c r="RQP19"/>
      <c r="RQQ19"/>
      <c r="RQR19"/>
      <c r="RQS19"/>
      <c r="RQT19"/>
      <c r="RQU19"/>
      <c r="RQV19"/>
      <c r="RQW19"/>
      <c r="RQX19"/>
      <c r="RQY19"/>
      <c r="RQZ19"/>
      <c r="RRA19"/>
      <c r="RRB19"/>
      <c r="RRC19"/>
      <c r="RRD19"/>
      <c r="RRE19"/>
      <c r="RRF19"/>
      <c r="RRG19"/>
      <c r="RRH19"/>
      <c r="RRI19"/>
      <c r="RRJ19"/>
      <c r="RRK19"/>
      <c r="RRL19"/>
      <c r="RRM19"/>
      <c r="RRN19"/>
      <c r="RRO19"/>
      <c r="RRP19"/>
      <c r="RRQ19"/>
      <c r="RRR19"/>
      <c r="RRS19"/>
      <c r="RRT19"/>
      <c r="RRU19"/>
      <c r="RRV19"/>
      <c r="RRW19"/>
      <c r="RRX19"/>
      <c r="RRY19"/>
      <c r="RRZ19"/>
      <c r="RSA19"/>
      <c r="RSB19"/>
      <c r="RSC19"/>
      <c r="RSD19"/>
      <c r="RSE19"/>
      <c r="RSF19"/>
      <c r="RSG19"/>
      <c r="RSH19"/>
      <c r="RSI19"/>
      <c r="RSJ19"/>
      <c r="RSK19"/>
      <c r="RSL19"/>
      <c r="RSM19"/>
      <c r="RSN19"/>
      <c r="RSO19"/>
      <c r="RSP19"/>
      <c r="RSQ19"/>
      <c r="RSR19"/>
      <c r="RSS19"/>
      <c r="RST19"/>
      <c r="RSU19"/>
      <c r="RSV19"/>
      <c r="RSW19"/>
      <c r="RSX19"/>
      <c r="RSY19"/>
      <c r="RSZ19"/>
      <c r="RTA19"/>
      <c r="RTB19"/>
      <c r="RTC19"/>
      <c r="RTD19"/>
      <c r="RTE19"/>
      <c r="RTF19"/>
      <c r="RTG19"/>
      <c r="RTH19"/>
      <c r="RTI19"/>
      <c r="RTJ19"/>
      <c r="RTK19"/>
      <c r="RTL19"/>
      <c r="RTM19"/>
      <c r="RTN19"/>
      <c r="RTO19"/>
      <c r="RTP19"/>
      <c r="RTQ19"/>
      <c r="RTR19"/>
      <c r="RTS19"/>
      <c r="RTT19"/>
      <c r="RTU19"/>
      <c r="RTV19"/>
      <c r="RTW19"/>
      <c r="RTX19"/>
      <c r="RTY19"/>
      <c r="RTZ19"/>
      <c r="RUA19"/>
      <c r="RUB19"/>
      <c r="RUC19"/>
      <c r="RUD19"/>
      <c r="RUE19"/>
      <c r="RUF19"/>
      <c r="RUG19"/>
      <c r="RUH19"/>
      <c r="RUI19"/>
      <c r="RUJ19"/>
      <c r="RUK19"/>
      <c r="RUL19"/>
      <c r="RUM19"/>
      <c r="RUN19"/>
      <c r="RUO19"/>
      <c r="RUP19"/>
      <c r="RUQ19"/>
      <c r="RUR19"/>
      <c r="RUS19"/>
      <c r="RUT19"/>
      <c r="RUU19"/>
      <c r="RUV19"/>
      <c r="RUW19"/>
      <c r="RUX19"/>
      <c r="RUY19"/>
      <c r="RUZ19"/>
      <c r="RVA19"/>
      <c r="RVB19"/>
      <c r="RVC19"/>
      <c r="RVD19"/>
      <c r="RVE19"/>
      <c r="RVF19"/>
      <c r="RVG19"/>
      <c r="RVH19"/>
      <c r="RVI19"/>
      <c r="RVJ19"/>
      <c r="RVK19"/>
      <c r="RVL19"/>
      <c r="RVM19"/>
      <c r="RVN19"/>
      <c r="RVO19"/>
      <c r="RVP19"/>
      <c r="RVQ19"/>
      <c r="RVR19"/>
      <c r="RVS19"/>
      <c r="RVT19"/>
      <c r="RVU19"/>
      <c r="RVV19"/>
      <c r="RVW19"/>
      <c r="RVX19"/>
      <c r="RVY19"/>
      <c r="RVZ19"/>
      <c r="RWA19"/>
      <c r="RWB19"/>
      <c r="RWC19"/>
      <c r="RWD19"/>
      <c r="RWE19"/>
      <c r="RWF19"/>
      <c r="RWG19"/>
      <c r="RWH19"/>
      <c r="RWI19"/>
      <c r="RWJ19"/>
      <c r="RWK19"/>
      <c r="RWL19"/>
      <c r="RWM19"/>
      <c r="RWN19"/>
      <c r="RWO19"/>
      <c r="RWP19"/>
      <c r="RWQ19"/>
      <c r="RWR19"/>
      <c r="RWS19"/>
      <c r="RWT19"/>
      <c r="RWU19"/>
      <c r="RWV19"/>
      <c r="RWW19"/>
      <c r="RWX19"/>
      <c r="RWY19"/>
      <c r="RWZ19"/>
      <c r="RXA19"/>
      <c r="RXB19"/>
      <c r="RXC19"/>
      <c r="RXD19"/>
      <c r="RXE19"/>
      <c r="RXF19"/>
      <c r="RXG19"/>
      <c r="RXH19"/>
      <c r="RXI19"/>
      <c r="RXJ19"/>
      <c r="RXK19"/>
      <c r="RXL19"/>
      <c r="RXM19"/>
      <c r="RXN19"/>
      <c r="RXO19"/>
      <c r="RXP19"/>
      <c r="RXQ19"/>
      <c r="RXR19"/>
      <c r="RXS19"/>
      <c r="RXT19"/>
      <c r="RXU19"/>
      <c r="RXV19"/>
      <c r="RXW19"/>
      <c r="RXX19"/>
      <c r="RXY19"/>
      <c r="RXZ19"/>
      <c r="RYA19"/>
      <c r="RYB19"/>
      <c r="RYC19"/>
      <c r="RYD19"/>
      <c r="RYE19"/>
      <c r="RYF19"/>
      <c r="RYG19"/>
      <c r="RYH19"/>
      <c r="RYI19"/>
      <c r="RYJ19"/>
      <c r="RYK19"/>
      <c r="RYL19"/>
      <c r="RYM19"/>
      <c r="RYN19"/>
      <c r="RYO19"/>
      <c r="RYP19"/>
      <c r="RYQ19"/>
      <c r="RYR19"/>
      <c r="RYS19"/>
      <c r="RYT19"/>
      <c r="RYU19"/>
      <c r="RYV19"/>
      <c r="RYW19"/>
      <c r="RYX19"/>
      <c r="RYY19"/>
      <c r="RYZ19"/>
      <c r="RZA19"/>
      <c r="RZB19"/>
      <c r="RZC19"/>
      <c r="RZD19"/>
      <c r="RZE19"/>
      <c r="RZF19"/>
      <c r="RZG19"/>
      <c r="RZH19"/>
      <c r="RZI19"/>
      <c r="RZJ19"/>
      <c r="RZK19"/>
      <c r="RZL19"/>
      <c r="RZM19"/>
      <c r="RZN19"/>
      <c r="RZO19"/>
      <c r="RZP19"/>
      <c r="RZQ19"/>
      <c r="RZR19"/>
      <c r="RZS19"/>
      <c r="RZT19"/>
      <c r="RZU19"/>
      <c r="RZV19"/>
      <c r="RZW19"/>
      <c r="RZX19"/>
      <c r="RZY19"/>
      <c r="RZZ19"/>
      <c r="SAA19"/>
      <c r="SAB19"/>
      <c r="SAC19"/>
      <c r="SAD19"/>
      <c r="SAE19"/>
      <c r="SAF19"/>
      <c r="SAG19"/>
      <c r="SAH19"/>
      <c r="SAI19"/>
      <c r="SAJ19"/>
      <c r="SAK19"/>
      <c r="SAL19"/>
      <c r="SAM19"/>
      <c r="SAN19"/>
      <c r="SAO19"/>
      <c r="SAP19"/>
      <c r="SAQ19"/>
      <c r="SAR19"/>
      <c r="SAS19"/>
      <c r="SAT19"/>
      <c r="SAU19"/>
      <c r="SAV19"/>
      <c r="SAW19"/>
      <c r="SAX19"/>
      <c r="SAY19"/>
      <c r="SAZ19"/>
      <c r="SBA19"/>
      <c r="SBB19"/>
      <c r="SBC19"/>
      <c r="SBD19"/>
      <c r="SBE19"/>
      <c r="SBF19"/>
      <c r="SBG19"/>
      <c r="SBH19"/>
      <c r="SBI19"/>
      <c r="SBJ19"/>
      <c r="SBK19"/>
      <c r="SBL19"/>
      <c r="SBM19"/>
      <c r="SBN19"/>
      <c r="SBO19"/>
      <c r="SBP19"/>
      <c r="SBQ19"/>
      <c r="SBR19"/>
      <c r="SBS19"/>
      <c r="SBT19"/>
      <c r="SBU19"/>
      <c r="SBV19"/>
      <c r="SBW19"/>
      <c r="SBX19"/>
      <c r="SBY19"/>
      <c r="SBZ19"/>
      <c r="SCA19"/>
      <c r="SCB19"/>
      <c r="SCC19"/>
      <c r="SCD19"/>
      <c r="SCE19"/>
      <c r="SCF19"/>
      <c r="SCG19"/>
      <c r="SCH19"/>
      <c r="SCI19"/>
      <c r="SCJ19"/>
      <c r="SCK19"/>
      <c r="SCL19"/>
      <c r="SCM19"/>
      <c r="SCN19"/>
      <c r="SCO19"/>
      <c r="SCP19"/>
      <c r="SCQ19"/>
      <c r="SCR19"/>
      <c r="SCS19"/>
      <c r="SCT19"/>
      <c r="SCU19"/>
      <c r="SCV19"/>
      <c r="SCW19"/>
      <c r="SCX19"/>
      <c r="SCY19"/>
      <c r="SCZ19"/>
      <c r="SDA19"/>
      <c r="SDB19"/>
      <c r="SDC19"/>
      <c r="SDD19"/>
      <c r="SDE19"/>
      <c r="SDF19"/>
      <c r="SDG19"/>
      <c r="SDH19"/>
      <c r="SDI19"/>
      <c r="SDJ19"/>
      <c r="SDK19"/>
      <c r="SDL19"/>
      <c r="SDM19"/>
      <c r="SDN19"/>
      <c r="SDO19"/>
      <c r="SDP19"/>
      <c r="SDQ19"/>
      <c r="SDR19"/>
      <c r="SDS19"/>
      <c r="SDT19"/>
      <c r="SDU19"/>
      <c r="SDV19"/>
      <c r="SDW19"/>
      <c r="SDX19"/>
      <c r="SDY19"/>
      <c r="SDZ19"/>
      <c r="SEA19"/>
      <c r="SEB19"/>
      <c r="SEC19"/>
      <c r="SED19"/>
      <c r="SEE19"/>
      <c r="SEF19"/>
      <c r="SEG19"/>
      <c r="SEH19"/>
      <c r="SEI19"/>
      <c r="SEJ19"/>
      <c r="SEK19"/>
      <c r="SEL19"/>
      <c r="SEM19"/>
      <c r="SEN19"/>
      <c r="SEO19"/>
      <c r="SEP19"/>
      <c r="SEQ19"/>
      <c r="SER19"/>
      <c r="SES19"/>
      <c r="SET19"/>
      <c r="SEU19"/>
      <c r="SEV19"/>
      <c r="SEW19"/>
      <c r="SEX19"/>
      <c r="SEY19"/>
      <c r="SEZ19"/>
      <c r="SFA19"/>
      <c r="SFB19"/>
      <c r="SFC19"/>
      <c r="SFD19"/>
      <c r="SFE19"/>
      <c r="SFF19"/>
      <c r="SFG19"/>
      <c r="SFH19"/>
      <c r="SFI19"/>
      <c r="SFJ19"/>
      <c r="SFK19"/>
      <c r="SFL19"/>
      <c r="SFM19"/>
      <c r="SFN19"/>
      <c r="SFO19"/>
      <c r="SFP19"/>
      <c r="SFQ19"/>
      <c r="SFR19"/>
      <c r="SFS19"/>
      <c r="SFT19"/>
      <c r="SFU19"/>
      <c r="SFV19"/>
      <c r="SFW19"/>
      <c r="SFX19"/>
      <c r="SFY19"/>
      <c r="SFZ19"/>
      <c r="SGA19"/>
      <c r="SGB19"/>
      <c r="SGC19"/>
      <c r="SGD19"/>
      <c r="SGE19"/>
      <c r="SGF19"/>
      <c r="SGG19"/>
      <c r="SGH19"/>
      <c r="SGI19"/>
      <c r="SGJ19"/>
      <c r="SGK19"/>
      <c r="SGL19"/>
      <c r="SGM19"/>
      <c r="SGN19"/>
      <c r="SGO19"/>
      <c r="SGP19"/>
      <c r="SGQ19"/>
      <c r="SGR19"/>
      <c r="SGS19"/>
      <c r="SGT19"/>
      <c r="SGU19"/>
      <c r="SGV19"/>
      <c r="SGW19"/>
      <c r="SGX19"/>
      <c r="SGY19"/>
      <c r="SGZ19"/>
      <c r="SHA19"/>
      <c r="SHB19"/>
      <c r="SHC19"/>
      <c r="SHD19"/>
      <c r="SHE19"/>
      <c r="SHF19"/>
      <c r="SHG19"/>
      <c r="SHH19"/>
      <c r="SHI19"/>
      <c r="SHJ19"/>
      <c r="SHK19"/>
      <c r="SHL19"/>
      <c r="SHM19"/>
      <c r="SHN19"/>
      <c r="SHO19"/>
      <c r="SHP19"/>
      <c r="SHQ19"/>
      <c r="SHR19"/>
      <c r="SHS19"/>
      <c r="SHT19"/>
      <c r="SHU19"/>
      <c r="SHV19"/>
      <c r="SHW19"/>
      <c r="SHX19"/>
      <c r="SHY19"/>
      <c r="SHZ19"/>
      <c r="SIA19"/>
      <c r="SIB19"/>
      <c r="SIC19"/>
      <c r="SID19"/>
      <c r="SIE19"/>
      <c r="SIF19"/>
      <c r="SIG19"/>
      <c r="SIH19"/>
      <c r="SII19"/>
      <c r="SIJ19"/>
      <c r="SIK19"/>
      <c r="SIL19"/>
      <c r="SIM19"/>
      <c r="SIN19"/>
      <c r="SIO19"/>
      <c r="SIP19"/>
      <c r="SIQ19"/>
      <c r="SIR19"/>
      <c r="SIS19"/>
      <c r="SIT19"/>
      <c r="SIU19"/>
      <c r="SIV19"/>
      <c r="SIW19"/>
      <c r="SIX19"/>
      <c r="SIY19"/>
      <c r="SIZ19"/>
      <c r="SJA19"/>
      <c r="SJB19"/>
      <c r="SJC19"/>
      <c r="SJD19"/>
      <c r="SJE19"/>
      <c r="SJF19"/>
      <c r="SJG19"/>
      <c r="SJH19"/>
      <c r="SJI19"/>
      <c r="SJJ19"/>
      <c r="SJK19"/>
      <c r="SJL19"/>
      <c r="SJM19"/>
      <c r="SJN19"/>
      <c r="SJO19"/>
      <c r="SJP19"/>
      <c r="SJQ19"/>
      <c r="SJR19"/>
      <c r="SJS19"/>
      <c r="SJT19"/>
      <c r="SJU19"/>
      <c r="SJV19"/>
      <c r="SJW19"/>
      <c r="SJX19"/>
      <c r="SJY19"/>
      <c r="SJZ19"/>
      <c r="SKA19"/>
      <c r="SKB19"/>
      <c r="SKC19"/>
      <c r="SKD19"/>
      <c r="SKE19"/>
      <c r="SKF19"/>
      <c r="SKG19"/>
      <c r="SKH19"/>
      <c r="SKI19"/>
      <c r="SKJ19"/>
      <c r="SKK19"/>
      <c r="SKL19"/>
      <c r="SKM19"/>
      <c r="SKN19"/>
      <c r="SKO19"/>
      <c r="SKP19"/>
      <c r="SKQ19"/>
      <c r="SKR19"/>
      <c r="SKS19"/>
      <c r="SKT19"/>
      <c r="SKU19"/>
      <c r="SKV19"/>
      <c r="SKW19"/>
      <c r="SKX19"/>
      <c r="SKY19"/>
      <c r="SKZ19"/>
      <c r="SLA19"/>
      <c r="SLB19"/>
      <c r="SLC19"/>
      <c r="SLD19"/>
      <c r="SLE19"/>
      <c r="SLF19"/>
      <c r="SLG19"/>
      <c r="SLH19"/>
      <c r="SLI19"/>
      <c r="SLJ19"/>
      <c r="SLK19"/>
      <c r="SLL19"/>
      <c r="SLM19"/>
      <c r="SLN19"/>
      <c r="SLO19"/>
      <c r="SLP19"/>
      <c r="SLQ19"/>
      <c r="SLR19"/>
      <c r="SLS19"/>
      <c r="SLT19"/>
      <c r="SLU19"/>
      <c r="SLV19"/>
      <c r="SLW19"/>
      <c r="SLX19"/>
      <c r="SLY19"/>
      <c r="SLZ19"/>
      <c r="SMA19"/>
      <c r="SMB19"/>
      <c r="SMC19"/>
      <c r="SMD19"/>
      <c r="SME19"/>
      <c r="SMF19"/>
      <c r="SMG19"/>
      <c r="SMH19"/>
      <c r="SMI19"/>
      <c r="SMJ19"/>
      <c r="SMK19"/>
      <c r="SML19"/>
      <c r="SMM19"/>
      <c r="SMN19"/>
      <c r="SMO19"/>
      <c r="SMP19"/>
      <c r="SMQ19"/>
      <c r="SMR19"/>
      <c r="SMS19"/>
      <c r="SMT19"/>
      <c r="SMU19"/>
      <c r="SMV19"/>
      <c r="SMW19"/>
      <c r="SMX19"/>
      <c r="SMY19"/>
      <c r="SMZ19"/>
      <c r="SNA19"/>
      <c r="SNB19"/>
      <c r="SNC19"/>
      <c r="SND19"/>
      <c r="SNE19"/>
      <c r="SNF19"/>
      <c r="SNG19"/>
      <c r="SNH19"/>
      <c r="SNI19"/>
      <c r="SNJ19"/>
      <c r="SNK19"/>
      <c r="SNL19"/>
      <c r="SNM19"/>
      <c r="SNN19"/>
      <c r="SNO19"/>
      <c r="SNP19"/>
      <c r="SNQ19"/>
      <c r="SNR19"/>
      <c r="SNS19"/>
      <c r="SNT19"/>
      <c r="SNU19"/>
      <c r="SNV19"/>
      <c r="SNW19"/>
      <c r="SNX19"/>
      <c r="SNY19"/>
      <c r="SNZ19"/>
      <c r="SOA19"/>
      <c r="SOB19"/>
      <c r="SOC19"/>
      <c r="SOD19"/>
      <c r="SOE19"/>
      <c r="SOF19"/>
      <c r="SOG19"/>
      <c r="SOH19"/>
      <c r="SOI19"/>
      <c r="SOJ19"/>
      <c r="SOK19"/>
      <c r="SOL19"/>
      <c r="SOM19"/>
      <c r="SON19"/>
      <c r="SOO19"/>
      <c r="SOP19"/>
      <c r="SOQ19"/>
      <c r="SOR19"/>
      <c r="SOS19"/>
      <c r="SOT19"/>
      <c r="SOU19"/>
      <c r="SOV19"/>
      <c r="SOW19"/>
      <c r="SOX19"/>
      <c r="SOY19"/>
      <c r="SOZ19"/>
      <c r="SPA19"/>
      <c r="SPB19"/>
      <c r="SPC19"/>
      <c r="SPD19"/>
      <c r="SPE19"/>
      <c r="SPF19"/>
      <c r="SPG19"/>
      <c r="SPH19"/>
      <c r="SPI19"/>
      <c r="SPJ19"/>
      <c r="SPK19"/>
      <c r="SPL19"/>
      <c r="SPM19"/>
      <c r="SPN19"/>
      <c r="SPO19"/>
      <c r="SPP19"/>
      <c r="SPQ19"/>
      <c r="SPR19"/>
      <c r="SPS19"/>
      <c r="SPT19"/>
      <c r="SPU19"/>
      <c r="SPV19"/>
      <c r="SPW19"/>
      <c r="SPX19"/>
      <c r="SPY19"/>
      <c r="SPZ19"/>
      <c r="SQA19"/>
      <c r="SQB19"/>
      <c r="SQC19"/>
      <c r="SQD19"/>
      <c r="SQE19"/>
      <c r="SQF19"/>
      <c r="SQG19"/>
      <c r="SQH19"/>
      <c r="SQI19"/>
      <c r="SQJ19"/>
      <c r="SQK19"/>
      <c r="SQL19"/>
      <c r="SQM19"/>
      <c r="SQN19"/>
      <c r="SQO19"/>
      <c r="SQP19"/>
      <c r="SQQ19"/>
      <c r="SQR19"/>
      <c r="SQS19"/>
      <c r="SQT19"/>
      <c r="SQU19"/>
      <c r="SQV19"/>
      <c r="SQW19"/>
      <c r="SQX19"/>
      <c r="SQY19"/>
      <c r="SQZ19"/>
      <c r="SRA19"/>
      <c r="SRB19"/>
      <c r="SRC19"/>
      <c r="SRD19"/>
      <c r="SRE19"/>
      <c r="SRF19"/>
      <c r="SRG19"/>
      <c r="SRH19"/>
      <c r="SRI19"/>
      <c r="SRJ19"/>
      <c r="SRK19"/>
      <c r="SRL19"/>
      <c r="SRM19"/>
      <c r="SRN19"/>
      <c r="SRO19"/>
      <c r="SRP19"/>
      <c r="SRQ19"/>
      <c r="SRR19"/>
      <c r="SRS19"/>
      <c r="SRT19"/>
      <c r="SRU19"/>
      <c r="SRV19"/>
      <c r="SRW19"/>
      <c r="SRX19"/>
      <c r="SRY19"/>
      <c r="SRZ19"/>
      <c r="SSA19"/>
      <c r="SSB19"/>
      <c r="SSC19"/>
      <c r="SSD19"/>
      <c r="SSE19"/>
      <c r="SSF19"/>
      <c r="SSG19"/>
      <c r="SSH19"/>
      <c r="SSI19"/>
      <c r="SSJ19"/>
      <c r="SSK19"/>
      <c r="SSL19"/>
      <c r="SSM19"/>
      <c r="SSN19"/>
      <c r="SSO19"/>
      <c r="SSP19"/>
      <c r="SSQ19"/>
      <c r="SSR19"/>
      <c r="SSS19"/>
      <c r="SST19"/>
      <c r="SSU19"/>
      <c r="SSV19"/>
      <c r="SSW19"/>
      <c r="SSX19"/>
      <c r="SSY19"/>
      <c r="SSZ19"/>
      <c r="STA19"/>
      <c r="STB19"/>
      <c r="STC19"/>
      <c r="STD19"/>
      <c r="STE19"/>
      <c r="STF19"/>
      <c r="STG19"/>
      <c r="STH19"/>
      <c r="STI19"/>
      <c r="STJ19"/>
      <c r="STK19"/>
      <c r="STL19"/>
      <c r="STM19"/>
      <c r="STN19"/>
      <c r="STO19"/>
      <c r="STP19"/>
      <c r="STQ19"/>
      <c r="STR19"/>
      <c r="STS19"/>
      <c r="STT19"/>
      <c r="STU19"/>
      <c r="STV19"/>
      <c r="STW19"/>
      <c r="STX19"/>
      <c r="STY19"/>
      <c r="STZ19"/>
      <c r="SUA19"/>
      <c r="SUB19"/>
      <c r="SUC19"/>
      <c r="SUD19"/>
      <c r="SUE19"/>
      <c r="SUF19"/>
      <c r="SUG19"/>
      <c r="SUH19"/>
      <c r="SUI19"/>
      <c r="SUJ19"/>
      <c r="SUK19"/>
      <c r="SUL19"/>
      <c r="SUM19"/>
      <c r="SUN19"/>
      <c r="SUO19"/>
      <c r="SUP19"/>
      <c r="SUQ19"/>
      <c r="SUR19"/>
      <c r="SUS19"/>
      <c r="SUT19"/>
      <c r="SUU19"/>
      <c r="SUV19"/>
      <c r="SUW19"/>
      <c r="SUX19"/>
      <c r="SUY19"/>
      <c r="SUZ19"/>
      <c r="SVA19"/>
      <c r="SVB19"/>
      <c r="SVC19"/>
      <c r="SVD19"/>
      <c r="SVE19"/>
      <c r="SVF19"/>
      <c r="SVG19"/>
      <c r="SVH19"/>
      <c r="SVI19"/>
      <c r="SVJ19"/>
      <c r="SVK19"/>
      <c r="SVL19"/>
      <c r="SVM19"/>
      <c r="SVN19"/>
      <c r="SVO19"/>
      <c r="SVP19"/>
      <c r="SVQ19"/>
      <c r="SVR19"/>
      <c r="SVS19"/>
      <c r="SVT19"/>
      <c r="SVU19"/>
      <c r="SVV19"/>
      <c r="SVW19"/>
      <c r="SVX19"/>
      <c r="SVY19"/>
      <c r="SVZ19"/>
      <c r="SWA19"/>
      <c r="SWB19"/>
      <c r="SWC19"/>
      <c r="SWD19"/>
      <c r="SWE19"/>
      <c r="SWF19"/>
      <c r="SWG19"/>
      <c r="SWH19"/>
      <c r="SWI19"/>
      <c r="SWJ19"/>
      <c r="SWK19"/>
      <c r="SWL19"/>
      <c r="SWM19"/>
      <c r="SWN19"/>
      <c r="SWO19"/>
      <c r="SWP19"/>
      <c r="SWQ19"/>
      <c r="SWR19"/>
      <c r="SWS19"/>
      <c r="SWT19"/>
      <c r="SWU19"/>
      <c r="SWV19"/>
      <c r="SWW19"/>
      <c r="SWX19"/>
      <c r="SWY19"/>
      <c r="SWZ19"/>
      <c r="SXA19"/>
      <c r="SXB19"/>
      <c r="SXC19"/>
      <c r="SXD19"/>
      <c r="SXE19"/>
      <c r="SXF19"/>
      <c r="SXG19"/>
      <c r="SXH19"/>
      <c r="SXI19"/>
      <c r="SXJ19"/>
      <c r="SXK19"/>
      <c r="SXL19"/>
      <c r="SXM19"/>
      <c r="SXN19"/>
      <c r="SXO19"/>
      <c r="SXP19"/>
      <c r="SXQ19"/>
      <c r="SXR19"/>
      <c r="SXS19"/>
      <c r="SXT19"/>
      <c r="SXU19"/>
      <c r="SXV19"/>
      <c r="SXW19"/>
      <c r="SXX19"/>
      <c r="SXY19"/>
      <c r="SXZ19"/>
      <c r="SYA19"/>
      <c r="SYB19"/>
      <c r="SYC19"/>
      <c r="SYD19"/>
      <c r="SYE19"/>
      <c r="SYF19"/>
      <c r="SYG19"/>
      <c r="SYH19"/>
      <c r="SYI19"/>
      <c r="SYJ19"/>
      <c r="SYK19"/>
      <c r="SYL19"/>
      <c r="SYM19"/>
      <c r="SYN19"/>
      <c r="SYO19"/>
      <c r="SYP19"/>
      <c r="SYQ19"/>
      <c r="SYR19"/>
      <c r="SYS19"/>
      <c r="SYT19"/>
      <c r="SYU19"/>
      <c r="SYV19"/>
      <c r="SYW19"/>
      <c r="SYX19"/>
      <c r="SYY19"/>
      <c r="SYZ19"/>
      <c r="SZA19"/>
      <c r="SZB19"/>
      <c r="SZC19"/>
      <c r="SZD19"/>
      <c r="SZE19"/>
      <c r="SZF19"/>
      <c r="SZG19"/>
      <c r="SZH19"/>
      <c r="SZI19"/>
      <c r="SZJ19"/>
      <c r="SZK19"/>
      <c r="SZL19"/>
      <c r="SZM19"/>
      <c r="SZN19"/>
      <c r="SZO19"/>
      <c r="SZP19"/>
      <c r="SZQ19"/>
      <c r="SZR19"/>
      <c r="SZS19"/>
      <c r="SZT19"/>
      <c r="SZU19"/>
      <c r="SZV19"/>
      <c r="SZW19"/>
      <c r="SZX19"/>
      <c r="SZY19"/>
      <c r="SZZ19"/>
      <c r="TAA19"/>
      <c r="TAB19"/>
      <c r="TAC19"/>
      <c r="TAD19"/>
      <c r="TAE19"/>
      <c r="TAF19"/>
      <c r="TAG19"/>
      <c r="TAH19"/>
      <c r="TAI19"/>
      <c r="TAJ19"/>
      <c r="TAK19"/>
      <c r="TAL19"/>
      <c r="TAM19"/>
      <c r="TAN19"/>
      <c r="TAO19"/>
      <c r="TAP19"/>
      <c r="TAQ19"/>
      <c r="TAR19"/>
      <c r="TAS19"/>
      <c r="TAT19"/>
      <c r="TAU19"/>
      <c r="TAV19"/>
      <c r="TAW19"/>
      <c r="TAX19"/>
      <c r="TAY19"/>
      <c r="TAZ19"/>
      <c r="TBA19"/>
      <c r="TBB19"/>
      <c r="TBC19"/>
      <c r="TBD19"/>
      <c r="TBE19"/>
      <c r="TBF19"/>
      <c r="TBG19"/>
      <c r="TBH19"/>
      <c r="TBI19"/>
      <c r="TBJ19"/>
      <c r="TBK19"/>
      <c r="TBL19"/>
      <c r="TBM19"/>
      <c r="TBN19"/>
      <c r="TBO19"/>
      <c r="TBP19"/>
      <c r="TBQ19"/>
      <c r="TBR19"/>
      <c r="TBS19"/>
      <c r="TBT19"/>
      <c r="TBU19"/>
      <c r="TBV19"/>
      <c r="TBW19"/>
      <c r="TBX19"/>
      <c r="TBY19"/>
      <c r="TBZ19"/>
      <c r="TCA19"/>
      <c r="TCB19"/>
      <c r="TCC19"/>
      <c r="TCD19"/>
      <c r="TCE19"/>
      <c r="TCF19"/>
      <c r="TCG19"/>
      <c r="TCH19"/>
      <c r="TCI19"/>
      <c r="TCJ19"/>
      <c r="TCK19"/>
      <c r="TCL19"/>
      <c r="TCM19"/>
      <c r="TCN19"/>
      <c r="TCO19"/>
      <c r="TCP19"/>
      <c r="TCQ19"/>
      <c r="TCR19"/>
      <c r="TCS19"/>
      <c r="TCT19"/>
      <c r="TCU19"/>
      <c r="TCV19"/>
      <c r="TCW19"/>
      <c r="TCX19"/>
      <c r="TCY19"/>
      <c r="TCZ19"/>
      <c r="TDA19"/>
      <c r="TDB19"/>
      <c r="TDC19"/>
      <c r="TDD19"/>
      <c r="TDE19"/>
      <c r="TDF19"/>
      <c r="TDG19"/>
      <c r="TDH19"/>
      <c r="TDI19"/>
      <c r="TDJ19"/>
      <c r="TDK19"/>
      <c r="TDL19"/>
      <c r="TDM19"/>
      <c r="TDN19"/>
      <c r="TDO19"/>
      <c r="TDP19"/>
      <c r="TDQ19"/>
      <c r="TDR19"/>
      <c r="TDS19"/>
      <c r="TDT19"/>
      <c r="TDU19"/>
      <c r="TDV19"/>
      <c r="TDW19"/>
      <c r="TDX19"/>
      <c r="TDY19"/>
      <c r="TDZ19"/>
      <c r="TEA19"/>
      <c r="TEB19"/>
      <c r="TEC19"/>
      <c r="TED19"/>
      <c r="TEE19"/>
      <c r="TEF19"/>
      <c r="TEG19"/>
      <c r="TEH19"/>
      <c r="TEI19"/>
      <c r="TEJ19"/>
      <c r="TEK19"/>
      <c r="TEL19"/>
      <c r="TEM19"/>
      <c r="TEN19"/>
      <c r="TEO19"/>
      <c r="TEP19"/>
      <c r="TEQ19"/>
      <c r="TER19"/>
      <c r="TES19"/>
      <c r="TET19"/>
      <c r="TEU19"/>
      <c r="TEV19"/>
      <c r="TEW19"/>
      <c r="TEX19"/>
      <c r="TEY19"/>
      <c r="TEZ19"/>
      <c r="TFA19"/>
      <c r="TFB19"/>
      <c r="TFC19"/>
      <c r="TFD19"/>
      <c r="TFE19"/>
      <c r="TFF19"/>
      <c r="TFG19"/>
      <c r="TFH19"/>
      <c r="TFI19"/>
      <c r="TFJ19"/>
      <c r="TFK19"/>
      <c r="TFL19"/>
      <c r="TFM19"/>
      <c r="TFN19"/>
      <c r="TFO19"/>
      <c r="TFP19"/>
      <c r="TFQ19"/>
      <c r="TFR19"/>
      <c r="TFS19"/>
      <c r="TFT19"/>
      <c r="TFU19"/>
      <c r="TFV19"/>
      <c r="TFW19"/>
      <c r="TFX19"/>
      <c r="TFY19"/>
      <c r="TFZ19"/>
      <c r="TGA19"/>
      <c r="TGB19"/>
      <c r="TGC19"/>
      <c r="TGD19"/>
      <c r="TGE19"/>
      <c r="TGF19"/>
      <c r="TGG19"/>
      <c r="TGH19"/>
      <c r="TGI19"/>
      <c r="TGJ19"/>
      <c r="TGK19"/>
      <c r="TGL19"/>
      <c r="TGM19"/>
      <c r="TGN19"/>
      <c r="TGO19"/>
      <c r="TGP19"/>
      <c r="TGQ19"/>
      <c r="TGR19"/>
      <c r="TGS19"/>
      <c r="TGT19"/>
      <c r="TGU19"/>
      <c r="TGV19"/>
      <c r="TGW19"/>
      <c r="TGX19"/>
      <c r="TGY19"/>
      <c r="TGZ19"/>
      <c r="THA19"/>
      <c r="THB19"/>
      <c r="THC19"/>
      <c r="THD19"/>
      <c r="THE19"/>
      <c r="THF19"/>
      <c r="THG19"/>
      <c r="THH19"/>
      <c r="THI19"/>
      <c r="THJ19"/>
      <c r="THK19"/>
      <c r="THL19"/>
      <c r="THM19"/>
      <c r="THN19"/>
      <c r="THO19"/>
      <c r="THP19"/>
      <c r="THQ19"/>
      <c r="THR19"/>
      <c r="THS19"/>
      <c r="THT19"/>
      <c r="THU19"/>
      <c r="THV19"/>
      <c r="THW19"/>
      <c r="THX19"/>
      <c r="THY19"/>
      <c r="THZ19"/>
      <c r="TIA19"/>
      <c r="TIB19"/>
      <c r="TIC19"/>
      <c r="TID19"/>
      <c r="TIE19"/>
      <c r="TIF19"/>
      <c r="TIG19"/>
      <c r="TIH19"/>
      <c r="TII19"/>
      <c r="TIJ19"/>
      <c r="TIK19"/>
      <c r="TIL19"/>
      <c r="TIM19"/>
      <c r="TIN19"/>
      <c r="TIO19"/>
      <c r="TIP19"/>
      <c r="TIQ19"/>
      <c r="TIR19"/>
      <c r="TIS19"/>
      <c r="TIT19"/>
      <c r="TIU19"/>
      <c r="TIV19"/>
      <c r="TIW19"/>
      <c r="TIX19"/>
      <c r="TIY19"/>
      <c r="TIZ19"/>
      <c r="TJA19"/>
      <c r="TJB19"/>
      <c r="TJC19"/>
      <c r="TJD19"/>
      <c r="TJE19"/>
      <c r="TJF19"/>
      <c r="TJG19"/>
      <c r="TJH19"/>
      <c r="TJI19"/>
      <c r="TJJ19"/>
      <c r="TJK19"/>
      <c r="TJL19"/>
      <c r="TJM19"/>
      <c r="TJN19"/>
      <c r="TJO19"/>
      <c r="TJP19"/>
      <c r="TJQ19"/>
      <c r="TJR19"/>
      <c r="TJS19"/>
      <c r="TJT19"/>
      <c r="TJU19"/>
      <c r="TJV19"/>
      <c r="TJW19"/>
      <c r="TJX19"/>
      <c r="TJY19"/>
      <c r="TJZ19"/>
      <c r="TKA19"/>
      <c r="TKB19"/>
      <c r="TKC19"/>
      <c r="TKD19"/>
      <c r="TKE19"/>
      <c r="TKF19"/>
      <c r="TKG19"/>
      <c r="TKH19"/>
      <c r="TKI19"/>
      <c r="TKJ19"/>
      <c r="TKK19"/>
      <c r="TKL19"/>
      <c r="TKM19"/>
      <c r="TKN19"/>
      <c r="TKO19"/>
      <c r="TKP19"/>
      <c r="TKQ19"/>
      <c r="TKR19"/>
      <c r="TKS19"/>
      <c r="TKT19"/>
      <c r="TKU19"/>
      <c r="TKV19"/>
      <c r="TKW19"/>
      <c r="TKX19"/>
      <c r="TKY19"/>
      <c r="TKZ19"/>
      <c r="TLA19"/>
      <c r="TLB19"/>
      <c r="TLC19"/>
      <c r="TLD19"/>
      <c r="TLE19"/>
      <c r="TLF19"/>
      <c r="TLG19"/>
      <c r="TLH19"/>
      <c r="TLI19"/>
      <c r="TLJ19"/>
      <c r="TLK19"/>
      <c r="TLL19"/>
      <c r="TLM19"/>
      <c r="TLN19"/>
      <c r="TLO19"/>
      <c r="TLP19"/>
      <c r="TLQ19"/>
      <c r="TLR19"/>
      <c r="TLS19"/>
      <c r="TLT19"/>
      <c r="TLU19"/>
      <c r="TLV19"/>
      <c r="TLW19"/>
      <c r="TLX19"/>
      <c r="TLY19"/>
      <c r="TLZ19"/>
      <c r="TMA19"/>
      <c r="TMB19"/>
      <c r="TMC19"/>
      <c r="TMD19"/>
      <c r="TME19"/>
      <c r="TMF19"/>
      <c r="TMG19"/>
      <c r="TMH19"/>
      <c r="TMI19"/>
      <c r="TMJ19"/>
      <c r="TMK19"/>
      <c r="TML19"/>
      <c r="TMM19"/>
      <c r="TMN19"/>
      <c r="TMO19"/>
      <c r="TMP19"/>
      <c r="TMQ19"/>
      <c r="TMR19"/>
      <c r="TMS19"/>
      <c r="TMT19"/>
      <c r="TMU19"/>
      <c r="TMV19"/>
      <c r="TMW19"/>
      <c r="TMX19"/>
      <c r="TMY19"/>
      <c r="TMZ19"/>
      <c r="TNA19"/>
      <c r="TNB19"/>
      <c r="TNC19"/>
      <c r="TND19"/>
      <c r="TNE19"/>
      <c r="TNF19"/>
      <c r="TNG19"/>
      <c r="TNH19"/>
      <c r="TNI19"/>
      <c r="TNJ19"/>
      <c r="TNK19"/>
      <c r="TNL19"/>
      <c r="TNM19"/>
      <c r="TNN19"/>
      <c r="TNO19"/>
      <c r="TNP19"/>
      <c r="TNQ19"/>
      <c r="TNR19"/>
      <c r="TNS19"/>
      <c r="TNT19"/>
      <c r="TNU19"/>
      <c r="TNV19"/>
      <c r="TNW19"/>
      <c r="TNX19"/>
      <c r="TNY19"/>
      <c r="TNZ19"/>
      <c r="TOA19"/>
      <c r="TOB19"/>
      <c r="TOC19"/>
      <c r="TOD19"/>
      <c r="TOE19"/>
      <c r="TOF19"/>
      <c r="TOG19"/>
      <c r="TOH19"/>
      <c r="TOI19"/>
      <c r="TOJ19"/>
      <c r="TOK19"/>
      <c r="TOL19"/>
      <c r="TOM19"/>
      <c r="TON19"/>
      <c r="TOO19"/>
      <c r="TOP19"/>
      <c r="TOQ19"/>
      <c r="TOR19"/>
      <c r="TOS19"/>
      <c r="TOT19"/>
      <c r="TOU19"/>
      <c r="TOV19"/>
      <c r="TOW19"/>
      <c r="TOX19"/>
      <c r="TOY19"/>
      <c r="TOZ19"/>
      <c r="TPA19"/>
      <c r="TPB19"/>
      <c r="TPC19"/>
      <c r="TPD19"/>
      <c r="TPE19"/>
      <c r="TPF19"/>
      <c r="TPG19"/>
      <c r="TPH19"/>
      <c r="TPI19"/>
      <c r="TPJ19"/>
      <c r="TPK19"/>
      <c r="TPL19"/>
      <c r="TPM19"/>
      <c r="TPN19"/>
      <c r="TPO19"/>
      <c r="TPP19"/>
      <c r="TPQ19"/>
      <c r="TPR19"/>
      <c r="TPS19"/>
      <c r="TPT19"/>
      <c r="TPU19"/>
      <c r="TPV19"/>
      <c r="TPW19"/>
      <c r="TPX19"/>
      <c r="TPY19"/>
      <c r="TPZ19"/>
      <c r="TQA19"/>
      <c r="TQB19"/>
      <c r="TQC19"/>
      <c r="TQD19"/>
      <c r="TQE19"/>
      <c r="TQF19"/>
      <c r="TQG19"/>
      <c r="TQH19"/>
      <c r="TQI19"/>
      <c r="TQJ19"/>
      <c r="TQK19"/>
      <c r="TQL19"/>
      <c r="TQM19"/>
      <c r="TQN19"/>
      <c r="TQO19"/>
      <c r="TQP19"/>
      <c r="TQQ19"/>
      <c r="TQR19"/>
      <c r="TQS19"/>
      <c r="TQT19"/>
      <c r="TQU19"/>
      <c r="TQV19"/>
      <c r="TQW19"/>
      <c r="TQX19"/>
      <c r="TQY19"/>
      <c r="TQZ19"/>
      <c r="TRA19"/>
      <c r="TRB19"/>
      <c r="TRC19"/>
      <c r="TRD19"/>
      <c r="TRE19"/>
      <c r="TRF19"/>
      <c r="TRG19"/>
      <c r="TRH19"/>
      <c r="TRI19"/>
      <c r="TRJ19"/>
      <c r="TRK19"/>
      <c r="TRL19"/>
      <c r="TRM19"/>
      <c r="TRN19"/>
      <c r="TRO19"/>
      <c r="TRP19"/>
      <c r="TRQ19"/>
      <c r="TRR19"/>
      <c r="TRS19"/>
      <c r="TRT19"/>
      <c r="TRU19"/>
      <c r="TRV19"/>
      <c r="TRW19"/>
      <c r="TRX19"/>
      <c r="TRY19"/>
      <c r="TRZ19"/>
      <c r="TSA19"/>
      <c r="TSB19"/>
      <c r="TSC19"/>
      <c r="TSD19"/>
      <c r="TSE19"/>
      <c r="TSF19"/>
      <c r="TSG19"/>
      <c r="TSH19"/>
      <c r="TSI19"/>
      <c r="TSJ19"/>
      <c r="TSK19"/>
      <c r="TSL19"/>
      <c r="TSM19"/>
      <c r="TSN19"/>
      <c r="TSO19"/>
      <c r="TSP19"/>
      <c r="TSQ19"/>
      <c r="TSR19"/>
      <c r="TSS19"/>
      <c r="TST19"/>
      <c r="TSU19"/>
      <c r="TSV19"/>
      <c r="TSW19"/>
      <c r="TSX19"/>
      <c r="TSY19"/>
      <c r="TSZ19"/>
      <c r="TTA19"/>
      <c r="TTB19"/>
      <c r="TTC19"/>
      <c r="TTD19"/>
      <c r="TTE19"/>
      <c r="TTF19"/>
      <c r="TTG19"/>
      <c r="TTH19"/>
      <c r="TTI19"/>
      <c r="TTJ19"/>
      <c r="TTK19"/>
      <c r="TTL19"/>
      <c r="TTM19"/>
      <c r="TTN19"/>
      <c r="TTO19"/>
      <c r="TTP19"/>
      <c r="TTQ19"/>
      <c r="TTR19"/>
      <c r="TTS19"/>
      <c r="TTT19"/>
      <c r="TTU19"/>
      <c r="TTV19"/>
      <c r="TTW19"/>
      <c r="TTX19"/>
      <c r="TTY19"/>
      <c r="TTZ19"/>
      <c r="TUA19"/>
      <c r="TUB19"/>
      <c r="TUC19"/>
      <c r="TUD19"/>
      <c r="TUE19"/>
      <c r="TUF19"/>
      <c r="TUG19"/>
      <c r="TUH19"/>
      <c r="TUI19"/>
      <c r="TUJ19"/>
      <c r="TUK19"/>
      <c r="TUL19"/>
      <c r="TUM19"/>
      <c r="TUN19"/>
      <c r="TUO19"/>
      <c r="TUP19"/>
      <c r="TUQ19"/>
      <c r="TUR19"/>
      <c r="TUS19"/>
      <c r="TUT19"/>
      <c r="TUU19"/>
      <c r="TUV19"/>
      <c r="TUW19"/>
      <c r="TUX19"/>
      <c r="TUY19"/>
      <c r="TUZ19"/>
      <c r="TVA19"/>
      <c r="TVB19"/>
      <c r="TVC19"/>
      <c r="TVD19"/>
      <c r="TVE19"/>
      <c r="TVF19"/>
      <c r="TVG19"/>
      <c r="TVH19"/>
      <c r="TVI19"/>
      <c r="TVJ19"/>
      <c r="TVK19"/>
      <c r="TVL19"/>
      <c r="TVM19"/>
      <c r="TVN19"/>
      <c r="TVO19"/>
      <c r="TVP19"/>
      <c r="TVQ19"/>
      <c r="TVR19"/>
      <c r="TVS19"/>
      <c r="TVT19"/>
      <c r="TVU19"/>
      <c r="TVV19"/>
      <c r="TVW19"/>
      <c r="TVX19"/>
      <c r="TVY19"/>
      <c r="TVZ19"/>
      <c r="TWA19"/>
      <c r="TWB19"/>
      <c r="TWC19"/>
      <c r="TWD19"/>
      <c r="TWE19"/>
      <c r="TWF19"/>
      <c r="TWG19"/>
      <c r="TWH19"/>
      <c r="TWI19"/>
      <c r="TWJ19"/>
      <c r="TWK19"/>
      <c r="TWL19"/>
      <c r="TWM19"/>
      <c r="TWN19"/>
      <c r="TWO19"/>
      <c r="TWP19"/>
      <c r="TWQ19"/>
      <c r="TWR19"/>
      <c r="TWS19"/>
      <c r="TWT19"/>
      <c r="TWU19"/>
      <c r="TWV19"/>
      <c r="TWW19"/>
      <c r="TWX19"/>
      <c r="TWY19"/>
      <c r="TWZ19"/>
      <c r="TXA19"/>
      <c r="TXB19"/>
      <c r="TXC19"/>
      <c r="TXD19"/>
      <c r="TXE19"/>
      <c r="TXF19"/>
      <c r="TXG19"/>
      <c r="TXH19"/>
      <c r="TXI19"/>
      <c r="TXJ19"/>
      <c r="TXK19"/>
      <c r="TXL19"/>
      <c r="TXM19"/>
      <c r="TXN19"/>
      <c r="TXO19"/>
      <c r="TXP19"/>
      <c r="TXQ19"/>
      <c r="TXR19"/>
      <c r="TXS19"/>
      <c r="TXT19"/>
      <c r="TXU19"/>
      <c r="TXV19"/>
      <c r="TXW19"/>
      <c r="TXX19"/>
      <c r="TXY19"/>
      <c r="TXZ19"/>
      <c r="TYA19"/>
      <c r="TYB19"/>
      <c r="TYC19"/>
      <c r="TYD19"/>
      <c r="TYE19"/>
      <c r="TYF19"/>
      <c r="TYG19"/>
      <c r="TYH19"/>
      <c r="TYI19"/>
      <c r="TYJ19"/>
      <c r="TYK19"/>
      <c r="TYL19"/>
      <c r="TYM19"/>
      <c r="TYN19"/>
      <c r="TYO19"/>
      <c r="TYP19"/>
      <c r="TYQ19"/>
      <c r="TYR19"/>
      <c r="TYS19"/>
      <c r="TYT19"/>
      <c r="TYU19"/>
      <c r="TYV19"/>
      <c r="TYW19"/>
      <c r="TYX19"/>
      <c r="TYY19"/>
      <c r="TYZ19"/>
      <c r="TZA19"/>
      <c r="TZB19"/>
      <c r="TZC19"/>
      <c r="TZD19"/>
      <c r="TZE19"/>
      <c r="TZF19"/>
      <c r="TZG19"/>
      <c r="TZH19"/>
      <c r="TZI19"/>
      <c r="TZJ19"/>
      <c r="TZK19"/>
      <c r="TZL19"/>
      <c r="TZM19"/>
      <c r="TZN19"/>
      <c r="TZO19"/>
      <c r="TZP19"/>
      <c r="TZQ19"/>
      <c r="TZR19"/>
      <c r="TZS19"/>
      <c r="TZT19"/>
      <c r="TZU19"/>
      <c r="TZV19"/>
      <c r="TZW19"/>
      <c r="TZX19"/>
      <c r="TZY19"/>
      <c r="TZZ19"/>
      <c r="UAA19"/>
      <c r="UAB19"/>
      <c r="UAC19"/>
      <c r="UAD19"/>
      <c r="UAE19"/>
      <c r="UAF19"/>
      <c r="UAG19"/>
      <c r="UAH19"/>
      <c r="UAI19"/>
      <c r="UAJ19"/>
      <c r="UAK19"/>
      <c r="UAL19"/>
      <c r="UAM19"/>
      <c r="UAN19"/>
      <c r="UAO19"/>
      <c r="UAP19"/>
      <c r="UAQ19"/>
      <c r="UAR19"/>
      <c r="UAS19"/>
      <c r="UAT19"/>
      <c r="UAU19"/>
      <c r="UAV19"/>
      <c r="UAW19"/>
      <c r="UAX19"/>
      <c r="UAY19"/>
      <c r="UAZ19"/>
      <c r="UBA19"/>
      <c r="UBB19"/>
      <c r="UBC19"/>
      <c r="UBD19"/>
      <c r="UBE19"/>
      <c r="UBF19"/>
      <c r="UBG19"/>
      <c r="UBH19"/>
      <c r="UBI19"/>
      <c r="UBJ19"/>
      <c r="UBK19"/>
      <c r="UBL19"/>
      <c r="UBM19"/>
      <c r="UBN19"/>
      <c r="UBO19"/>
      <c r="UBP19"/>
      <c r="UBQ19"/>
      <c r="UBR19"/>
      <c r="UBS19"/>
      <c r="UBT19"/>
      <c r="UBU19"/>
      <c r="UBV19"/>
      <c r="UBW19"/>
      <c r="UBX19"/>
      <c r="UBY19"/>
      <c r="UBZ19"/>
      <c r="UCA19"/>
      <c r="UCB19"/>
      <c r="UCC19"/>
      <c r="UCD19"/>
      <c r="UCE19"/>
      <c r="UCF19"/>
      <c r="UCG19"/>
      <c r="UCH19"/>
      <c r="UCI19"/>
      <c r="UCJ19"/>
      <c r="UCK19"/>
      <c r="UCL19"/>
      <c r="UCM19"/>
      <c r="UCN19"/>
      <c r="UCO19"/>
      <c r="UCP19"/>
      <c r="UCQ19"/>
      <c r="UCR19"/>
      <c r="UCS19"/>
      <c r="UCT19"/>
      <c r="UCU19"/>
      <c r="UCV19"/>
      <c r="UCW19"/>
      <c r="UCX19"/>
      <c r="UCY19"/>
      <c r="UCZ19"/>
      <c r="UDA19"/>
      <c r="UDB19"/>
      <c r="UDC19"/>
      <c r="UDD19"/>
      <c r="UDE19"/>
      <c r="UDF19"/>
      <c r="UDG19"/>
      <c r="UDH19"/>
      <c r="UDI19"/>
      <c r="UDJ19"/>
      <c r="UDK19"/>
      <c r="UDL19"/>
      <c r="UDM19"/>
      <c r="UDN19"/>
      <c r="UDO19"/>
      <c r="UDP19"/>
      <c r="UDQ19"/>
      <c r="UDR19"/>
      <c r="UDS19"/>
      <c r="UDT19"/>
      <c r="UDU19"/>
      <c r="UDV19"/>
      <c r="UDW19"/>
      <c r="UDX19"/>
      <c r="UDY19"/>
      <c r="UDZ19"/>
      <c r="UEA19"/>
      <c r="UEB19"/>
      <c r="UEC19"/>
      <c r="UED19"/>
      <c r="UEE19"/>
      <c r="UEF19"/>
      <c r="UEG19"/>
      <c r="UEH19"/>
      <c r="UEI19"/>
      <c r="UEJ19"/>
      <c r="UEK19"/>
      <c r="UEL19"/>
      <c r="UEM19"/>
      <c r="UEN19"/>
      <c r="UEO19"/>
      <c r="UEP19"/>
      <c r="UEQ19"/>
      <c r="UER19"/>
      <c r="UES19"/>
      <c r="UET19"/>
      <c r="UEU19"/>
      <c r="UEV19"/>
      <c r="UEW19"/>
      <c r="UEX19"/>
      <c r="UEY19"/>
      <c r="UEZ19"/>
      <c r="UFA19"/>
      <c r="UFB19"/>
      <c r="UFC19"/>
      <c r="UFD19"/>
      <c r="UFE19"/>
      <c r="UFF19"/>
      <c r="UFG19"/>
      <c r="UFH19"/>
      <c r="UFI19"/>
      <c r="UFJ19"/>
      <c r="UFK19"/>
      <c r="UFL19"/>
      <c r="UFM19"/>
      <c r="UFN19"/>
      <c r="UFO19"/>
      <c r="UFP19"/>
      <c r="UFQ19"/>
      <c r="UFR19"/>
      <c r="UFS19"/>
      <c r="UFT19"/>
      <c r="UFU19"/>
      <c r="UFV19"/>
      <c r="UFW19"/>
      <c r="UFX19"/>
      <c r="UFY19"/>
      <c r="UFZ19"/>
      <c r="UGA19"/>
      <c r="UGB19"/>
      <c r="UGC19"/>
      <c r="UGD19"/>
      <c r="UGE19"/>
      <c r="UGF19"/>
      <c r="UGG19"/>
      <c r="UGH19"/>
      <c r="UGI19"/>
      <c r="UGJ19"/>
      <c r="UGK19"/>
      <c r="UGL19"/>
      <c r="UGM19"/>
      <c r="UGN19"/>
      <c r="UGO19"/>
      <c r="UGP19"/>
      <c r="UGQ19"/>
      <c r="UGR19"/>
      <c r="UGS19"/>
      <c r="UGT19"/>
      <c r="UGU19"/>
      <c r="UGV19"/>
      <c r="UGW19"/>
      <c r="UGX19"/>
      <c r="UGY19"/>
      <c r="UGZ19"/>
      <c r="UHA19"/>
      <c r="UHB19"/>
      <c r="UHC19"/>
      <c r="UHD19"/>
      <c r="UHE19"/>
      <c r="UHF19"/>
      <c r="UHG19"/>
      <c r="UHH19"/>
      <c r="UHI19"/>
      <c r="UHJ19"/>
      <c r="UHK19"/>
      <c r="UHL19"/>
      <c r="UHM19"/>
      <c r="UHN19"/>
      <c r="UHO19"/>
      <c r="UHP19"/>
      <c r="UHQ19"/>
      <c r="UHR19"/>
      <c r="UHS19"/>
      <c r="UHT19"/>
      <c r="UHU19"/>
      <c r="UHV19"/>
      <c r="UHW19"/>
      <c r="UHX19"/>
      <c r="UHY19"/>
      <c r="UHZ19"/>
      <c r="UIA19"/>
      <c r="UIB19"/>
      <c r="UIC19"/>
      <c r="UID19"/>
      <c r="UIE19"/>
      <c r="UIF19"/>
      <c r="UIG19"/>
      <c r="UIH19"/>
      <c r="UII19"/>
      <c r="UIJ19"/>
      <c r="UIK19"/>
      <c r="UIL19"/>
      <c r="UIM19"/>
      <c r="UIN19"/>
      <c r="UIO19"/>
      <c r="UIP19"/>
      <c r="UIQ19"/>
      <c r="UIR19"/>
      <c r="UIS19"/>
      <c r="UIT19"/>
      <c r="UIU19"/>
      <c r="UIV19"/>
      <c r="UIW19"/>
      <c r="UIX19"/>
      <c r="UIY19"/>
      <c r="UIZ19"/>
      <c r="UJA19"/>
      <c r="UJB19"/>
      <c r="UJC19"/>
      <c r="UJD19"/>
      <c r="UJE19"/>
      <c r="UJF19"/>
      <c r="UJG19"/>
      <c r="UJH19"/>
      <c r="UJI19"/>
      <c r="UJJ19"/>
      <c r="UJK19"/>
      <c r="UJL19"/>
      <c r="UJM19"/>
      <c r="UJN19"/>
      <c r="UJO19"/>
      <c r="UJP19"/>
      <c r="UJQ19"/>
      <c r="UJR19"/>
      <c r="UJS19"/>
      <c r="UJT19"/>
      <c r="UJU19"/>
      <c r="UJV19"/>
      <c r="UJW19"/>
      <c r="UJX19"/>
      <c r="UJY19"/>
      <c r="UJZ19"/>
      <c r="UKA19"/>
      <c r="UKB19"/>
      <c r="UKC19"/>
      <c r="UKD19"/>
      <c r="UKE19"/>
      <c r="UKF19"/>
      <c r="UKG19"/>
      <c r="UKH19"/>
      <c r="UKI19"/>
      <c r="UKJ19"/>
      <c r="UKK19"/>
      <c r="UKL19"/>
      <c r="UKM19"/>
      <c r="UKN19"/>
      <c r="UKO19"/>
      <c r="UKP19"/>
      <c r="UKQ19"/>
      <c r="UKR19"/>
      <c r="UKS19"/>
      <c r="UKT19"/>
      <c r="UKU19"/>
      <c r="UKV19"/>
      <c r="UKW19"/>
      <c r="UKX19"/>
      <c r="UKY19"/>
      <c r="UKZ19"/>
      <c r="ULA19"/>
      <c r="ULB19"/>
      <c r="ULC19"/>
      <c r="ULD19"/>
      <c r="ULE19"/>
      <c r="ULF19"/>
      <c r="ULG19"/>
      <c r="ULH19"/>
      <c r="ULI19"/>
      <c r="ULJ19"/>
      <c r="ULK19"/>
      <c r="ULL19"/>
      <c r="ULM19"/>
      <c r="ULN19"/>
      <c r="ULO19"/>
      <c r="ULP19"/>
      <c r="ULQ19"/>
      <c r="ULR19"/>
      <c r="ULS19"/>
      <c r="ULT19"/>
      <c r="ULU19"/>
      <c r="ULV19"/>
      <c r="ULW19"/>
      <c r="ULX19"/>
      <c r="ULY19"/>
      <c r="ULZ19"/>
      <c r="UMA19"/>
      <c r="UMB19"/>
      <c r="UMC19"/>
      <c r="UMD19"/>
      <c r="UME19"/>
      <c r="UMF19"/>
      <c r="UMG19"/>
      <c r="UMH19"/>
      <c r="UMI19"/>
      <c r="UMJ19"/>
      <c r="UMK19"/>
      <c r="UML19"/>
      <c r="UMM19"/>
      <c r="UMN19"/>
      <c r="UMO19"/>
      <c r="UMP19"/>
      <c r="UMQ19"/>
      <c r="UMR19"/>
      <c r="UMS19"/>
      <c r="UMT19"/>
      <c r="UMU19"/>
      <c r="UMV19"/>
      <c r="UMW19"/>
      <c r="UMX19"/>
      <c r="UMY19"/>
      <c r="UMZ19"/>
      <c r="UNA19"/>
      <c r="UNB19"/>
      <c r="UNC19"/>
      <c r="UND19"/>
      <c r="UNE19"/>
      <c r="UNF19"/>
      <c r="UNG19"/>
      <c r="UNH19"/>
      <c r="UNI19"/>
      <c r="UNJ19"/>
      <c r="UNK19"/>
      <c r="UNL19"/>
      <c r="UNM19"/>
      <c r="UNN19"/>
      <c r="UNO19"/>
      <c r="UNP19"/>
      <c r="UNQ19"/>
      <c r="UNR19"/>
      <c r="UNS19"/>
      <c r="UNT19"/>
      <c r="UNU19"/>
      <c r="UNV19"/>
      <c r="UNW19"/>
      <c r="UNX19"/>
      <c r="UNY19"/>
      <c r="UNZ19"/>
      <c r="UOA19"/>
      <c r="UOB19"/>
      <c r="UOC19"/>
      <c r="UOD19"/>
      <c r="UOE19"/>
      <c r="UOF19"/>
      <c r="UOG19"/>
      <c r="UOH19"/>
      <c r="UOI19"/>
      <c r="UOJ19"/>
      <c r="UOK19"/>
      <c r="UOL19"/>
      <c r="UOM19"/>
      <c r="UON19"/>
      <c r="UOO19"/>
      <c r="UOP19"/>
      <c r="UOQ19"/>
      <c r="UOR19"/>
      <c r="UOS19"/>
      <c r="UOT19"/>
      <c r="UOU19"/>
      <c r="UOV19"/>
      <c r="UOW19"/>
      <c r="UOX19"/>
      <c r="UOY19"/>
      <c r="UOZ19"/>
      <c r="UPA19"/>
      <c r="UPB19"/>
      <c r="UPC19"/>
      <c r="UPD19"/>
      <c r="UPE19"/>
      <c r="UPF19"/>
      <c r="UPG19"/>
      <c r="UPH19"/>
      <c r="UPI19"/>
      <c r="UPJ19"/>
      <c r="UPK19"/>
      <c r="UPL19"/>
      <c r="UPM19"/>
      <c r="UPN19"/>
      <c r="UPO19"/>
      <c r="UPP19"/>
      <c r="UPQ19"/>
      <c r="UPR19"/>
      <c r="UPS19"/>
      <c r="UPT19"/>
      <c r="UPU19"/>
      <c r="UPV19"/>
      <c r="UPW19"/>
      <c r="UPX19"/>
      <c r="UPY19"/>
      <c r="UPZ19"/>
      <c r="UQA19"/>
      <c r="UQB19"/>
      <c r="UQC19"/>
      <c r="UQD19"/>
      <c r="UQE19"/>
      <c r="UQF19"/>
      <c r="UQG19"/>
      <c r="UQH19"/>
      <c r="UQI19"/>
      <c r="UQJ19"/>
      <c r="UQK19"/>
      <c r="UQL19"/>
      <c r="UQM19"/>
      <c r="UQN19"/>
      <c r="UQO19"/>
      <c r="UQP19"/>
      <c r="UQQ19"/>
      <c r="UQR19"/>
      <c r="UQS19"/>
      <c r="UQT19"/>
      <c r="UQU19"/>
      <c r="UQV19"/>
      <c r="UQW19"/>
      <c r="UQX19"/>
      <c r="UQY19"/>
      <c r="UQZ19"/>
      <c r="URA19"/>
      <c r="URB19"/>
      <c r="URC19"/>
      <c r="URD19"/>
      <c r="URE19"/>
      <c r="URF19"/>
      <c r="URG19"/>
      <c r="URH19"/>
      <c r="URI19"/>
      <c r="URJ19"/>
      <c r="URK19"/>
      <c r="URL19"/>
      <c r="URM19"/>
      <c r="URN19"/>
      <c r="URO19"/>
      <c r="URP19"/>
      <c r="URQ19"/>
      <c r="URR19"/>
      <c r="URS19"/>
      <c r="URT19"/>
      <c r="URU19"/>
      <c r="URV19"/>
      <c r="URW19"/>
      <c r="URX19"/>
      <c r="URY19"/>
      <c r="URZ19"/>
      <c r="USA19"/>
      <c r="USB19"/>
      <c r="USC19"/>
      <c r="USD19"/>
      <c r="USE19"/>
      <c r="USF19"/>
      <c r="USG19"/>
      <c r="USH19"/>
      <c r="USI19"/>
      <c r="USJ19"/>
      <c r="USK19"/>
      <c r="USL19"/>
      <c r="USM19"/>
      <c r="USN19"/>
      <c r="USO19"/>
      <c r="USP19"/>
      <c r="USQ19"/>
      <c r="USR19"/>
      <c r="USS19"/>
      <c r="UST19"/>
      <c r="USU19"/>
      <c r="USV19"/>
      <c r="USW19"/>
      <c r="USX19"/>
      <c r="USY19"/>
      <c r="USZ19"/>
      <c r="UTA19"/>
      <c r="UTB19"/>
      <c r="UTC19"/>
      <c r="UTD19"/>
      <c r="UTE19"/>
      <c r="UTF19"/>
      <c r="UTG19"/>
      <c r="UTH19"/>
      <c r="UTI19"/>
      <c r="UTJ19"/>
      <c r="UTK19"/>
      <c r="UTL19"/>
      <c r="UTM19"/>
      <c r="UTN19"/>
      <c r="UTO19"/>
      <c r="UTP19"/>
      <c r="UTQ19"/>
      <c r="UTR19"/>
      <c r="UTS19"/>
      <c r="UTT19"/>
      <c r="UTU19"/>
      <c r="UTV19"/>
      <c r="UTW19"/>
      <c r="UTX19"/>
      <c r="UTY19"/>
      <c r="UTZ19"/>
      <c r="UUA19"/>
      <c r="UUB19"/>
      <c r="UUC19"/>
      <c r="UUD19"/>
      <c r="UUE19"/>
      <c r="UUF19"/>
      <c r="UUG19"/>
      <c r="UUH19"/>
      <c r="UUI19"/>
      <c r="UUJ19"/>
      <c r="UUK19"/>
      <c r="UUL19"/>
      <c r="UUM19"/>
      <c r="UUN19"/>
      <c r="UUO19"/>
      <c r="UUP19"/>
      <c r="UUQ19"/>
      <c r="UUR19"/>
      <c r="UUS19"/>
      <c r="UUT19"/>
      <c r="UUU19"/>
      <c r="UUV19"/>
      <c r="UUW19"/>
      <c r="UUX19"/>
      <c r="UUY19"/>
      <c r="UUZ19"/>
      <c r="UVA19"/>
      <c r="UVB19"/>
      <c r="UVC19"/>
      <c r="UVD19"/>
      <c r="UVE19"/>
      <c r="UVF19"/>
      <c r="UVG19"/>
      <c r="UVH19"/>
      <c r="UVI19"/>
      <c r="UVJ19"/>
      <c r="UVK19"/>
      <c r="UVL19"/>
      <c r="UVM19"/>
      <c r="UVN19"/>
      <c r="UVO19"/>
      <c r="UVP19"/>
      <c r="UVQ19"/>
      <c r="UVR19"/>
      <c r="UVS19"/>
      <c r="UVT19"/>
      <c r="UVU19"/>
      <c r="UVV19"/>
      <c r="UVW19"/>
      <c r="UVX19"/>
      <c r="UVY19"/>
      <c r="UVZ19"/>
      <c r="UWA19"/>
      <c r="UWB19"/>
      <c r="UWC19"/>
      <c r="UWD19"/>
      <c r="UWE19"/>
      <c r="UWF19"/>
      <c r="UWG19"/>
      <c r="UWH19"/>
      <c r="UWI19"/>
      <c r="UWJ19"/>
      <c r="UWK19"/>
      <c r="UWL19"/>
      <c r="UWM19"/>
      <c r="UWN19"/>
      <c r="UWO19"/>
      <c r="UWP19"/>
      <c r="UWQ19"/>
      <c r="UWR19"/>
      <c r="UWS19"/>
      <c r="UWT19"/>
      <c r="UWU19"/>
      <c r="UWV19"/>
      <c r="UWW19"/>
      <c r="UWX19"/>
      <c r="UWY19"/>
      <c r="UWZ19"/>
      <c r="UXA19"/>
      <c r="UXB19"/>
      <c r="UXC19"/>
      <c r="UXD19"/>
      <c r="UXE19"/>
      <c r="UXF19"/>
      <c r="UXG19"/>
      <c r="UXH19"/>
      <c r="UXI19"/>
      <c r="UXJ19"/>
      <c r="UXK19"/>
      <c r="UXL19"/>
      <c r="UXM19"/>
      <c r="UXN19"/>
      <c r="UXO19"/>
      <c r="UXP19"/>
      <c r="UXQ19"/>
      <c r="UXR19"/>
      <c r="UXS19"/>
      <c r="UXT19"/>
      <c r="UXU19"/>
      <c r="UXV19"/>
      <c r="UXW19"/>
      <c r="UXX19"/>
      <c r="UXY19"/>
      <c r="UXZ19"/>
      <c r="UYA19"/>
      <c r="UYB19"/>
      <c r="UYC19"/>
      <c r="UYD19"/>
      <c r="UYE19"/>
      <c r="UYF19"/>
      <c r="UYG19"/>
      <c r="UYH19"/>
      <c r="UYI19"/>
      <c r="UYJ19"/>
      <c r="UYK19"/>
      <c r="UYL19"/>
      <c r="UYM19"/>
      <c r="UYN19"/>
      <c r="UYO19"/>
      <c r="UYP19"/>
      <c r="UYQ19"/>
      <c r="UYR19"/>
      <c r="UYS19"/>
      <c r="UYT19"/>
      <c r="UYU19"/>
      <c r="UYV19"/>
      <c r="UYW19"/>
      <c r="UYX19"/>
      <c r="UYY19"/>
      <c r="UYZ19"/>
      <c r="UZA19"/>
      <c r="UZB19"/>
      <c r="UZC19"/>
      <c r="UZD19"/>
      <c r="UZE19"/>
      <c r="UZF19"/>
      <c r="UZG19"/>
      <c r="UZH19"/>
      <c r="UZI19"/>
      <c r="UZJ19"/>
      <c r="UZK19"/>
      <c r="UZL19"/>
      <c r="UZM19"/>
      <c r="UZN19"/>
      <c r="UZO19"/>
      <c r="UZP19"/>
      <c r="UZQ19"/>
      <c r="UZR19"/>
      <c r="UZS19"/>
      <c r="UZT19"/>
      <c r="UZU19"/>
      <c r="UZV19"/>
      <c r="UZW19"/>
      <c r="UZX19"/>
      <c r="UZY19"/>
      <c r="UZZ19"/>
      <c r="VAA19"/>
      <c r="VAB19"/>
      <c r="VAC19"/>
      <c r="VAD19"/>
      <c r="VAE19"/>
      <c r="VAF19"/>
      <c r="VAG19"/>
      <c r="VAH19"/>
      <c r="VAI19"/>
      <c r="VAJ19"/>
      <c r="VAK19"/>
      <c r="VAL19"/>
      <c r="VAM19"/>
      <c r="VAN19"/>
      <c r="VAO19"/>
      <c r="VAP19"/>
      <c r="VAQ19"/>
      <c r="VAR19"/>
      <c r="VAS19"/>
      <c r="VAT19"/>
      <c r="VAU19"/>
      <c r="VAV19"/>
      <c r="VAW19"/>
      <c r="VAX19"/>
      <c r="VAY19"/>
      <c r="VAZ19"/>
      <c r="VBA19"/>
      <c r="VBB19"/>
      <c r="VBC19"/>
      <c r="VBD19"/>
      <c r="VBE19"/>
      <c r="VBF19"/>
      <c r="VBG19"/>
      <c r="VBH19"/>
      <c r="VBI19"/>
      <c r="VBJ19"/>
      <c r="VBK19"/>
      <c r="VBL19"/>
      <c r="VBM19"/>
      <c r="VBN19"/>
      <c r="VBO19"/>
      <c r="VBP19"/>
      <c r="VBQ19"/>
      <c r="VBR19"/>
      <c r="VBS19"/>
      <c r="VBT19"/>
      <c r="VBU19"/>
      <c r="VBV19"/>
      <c r="VBW19"/>
      <c r="VBX19"/>
      <c r="VBY19"/>
      <c r="VBZ19"/>
      <c r="VCA19"/>
      <c r="VCB19"/>
      <c r="VCC19"/>
      <c r="VCD19"/>
      <c r="VCE19"/>
      <c r="VCF19"/>
      <c r="VCG19"/>
      <c r="VCH19"/>
      <c r="VCI19"/>
      <c r="VCJ19"/>
      <c r="VCK19"/>
      <c r="VCL19"/>
      <c r="VCM19"/>
      <c r="VCN19"/>
      <c r="VCO19"/>
      <c r="VCP19"/>
      <c r="VCQ19"/>
      <c r="VCR19"/>
      <c r="VCS19"/>
      <c r="VCT19"/>
      <c r="VCU19"/>
      <c r="VCV19"/>
      <c r="VCW19"/>
      <c r="VCX19"/>
      <c r="VCY19"/>
      <c r="VCZ19"/>
      <c r="VDA19"/>
      <c r="VDB19"/>
      <c r="VDC19"/>
      <c r="VDD19"/>
      <c r="VDE19"/>
      <c r="VDF19"/>
      <c r="VDG19"/>
      <c r="VDH19"/>
      <c r="VDI19"/>
      <c r="VDJ19"/>
      <c r="VDK19"/>
      <c r="VDL19"/>
      <c r="VDM19"/>
      <c r="VDN19"/>
      <c r="VDO19"/>
      <c r="VDP19"/>
      <c r="VDQ19"/>
      <c r="VDR19"/>
      <c r="VDS19"/>
      <c r="VDT19"/>
      <c r="VDU19"/>
      <c r="VDV19"/>
      <c r="VDW19"/>
      <c r="VDX19"/>
      <c r="VDY19"/>
      <c r="VDZ19"/>
      <c r="VEA19"/>
      <c r="VEB19"/>
      <c r="VEC19"/>
      <c r="VED19"/>
      <c r="VEE19"/>
      <c r="VEF19"/>
      <c r="VEG19"/>
      <c r="VEH19"/>
      <c r="VEI19"/>
      <c r="VEJ19"/>
      <c r="VEK19"/>
      <c r="VEL19"/>
      <c r="VEM19"/>
      <c r="VEN19"/>
      <c r="VEO19"/>
      <c r="VEP19"/>
      <c r="VEQ19"/>
      <c r="VER19"/>
      <c r="VES19"/>
      <c r="VET19"/>
      <c r="VEU19"/>
      <c r="VEV19"/>
      <c r="VEW19"/>
      <c r="VEX19"/>
      <c r="VEY19"/>
      <c r="VEZ19"/>
      <c r="VFA19"/>
      <c r="VFB19"/>
      <c r="VFC19"/>
      <c r="VFD19"/>
      <c r="VFE19"/>
      <c r="VFF19"/>
      <c r="VFG19"/>
      <c r="VFH19"/>
      <c r="VFI19"/>
      <c r="VFJ19"/>
      <c r="VFK19"/>
      <c r="VFL19"/>
      <c r="VFM19"/>
      <c r="VFN19"/>
      <c r="VFO19"/>
      <c r="VFP19"/>
      <c r="VFQ19"/>
      <c r="VFR19"/>
      <c r="VFS19"/>
      <c r="VFT19"/>
      <c r="VFU19"/>
      <c r="VFV19"/>
      <c r="VFW19"/>
      <c r="VFX19"/>
      <c r="VFY19"/>
      <c r="VFZ19"/>
      <c r="VGA19"/>
      <c r="VGB19"/>
      <c r="VGC19"/>
      <c r="VGD19"/>
      <c r="VGE19"/>
      <c r="VGF19"/>
      <c r="VGG19"/>
      <c r="VGH19"/>
      <c r="VGI19"/>
      <c r="VGJ19"/>
      <c r="VGK19"/>
      <c r="VGL19"/>
      <c r="VGM19"/>
      <c r="VGN19"/>
      <c r="VGO19"/>
      <c r="VGP19"/>
      <c r="VGQ19"/>
      <c r="VGR19"/>
      <c r="VGS19"/>
      <c r="VGT19"/>
      <c r="VGU19"/>
      <c r="VGV19"/>
      <c r="VGW19"/>
      <c r="VGX19"/>
      <c r="VGY19"/>
      <c r="VGZ19"/>
      <c r="VHA19"/>
      <c r="VHB19"/>
      <c r="VHC19"/>
      <c r="VHD19"/>
      <c r="VHE19"/>
      <c r="VHF19"/>
      <c r="VHG19"/>
      <c r="VHH19"/>
      <c r="VHI19"/>
      <c r="VHJ19"/>
      <c r="VHK19"/>
      <c r="VHL19"/>
      <c r="VHM19"/>
      <c r="VHN19"/>
      <c r="VHO19"/>
      <c r="VHP19"/>
      <c r="VHQ19"/>
      <c r="VHR19"/>
      <c r="VHS19"/>
      <c r="VHT19"/>
      <c r="VHU19"/>
      <c r="VHV19"/>
      <c r="VHW19"/>
      <c r="VHX19"/>
      <c r="VHY19"/>
      <c r="VHZ19"/>
      <c r="VIA19"/>
      <c r="VIB19"/>
      <c r="VIC19"/>
      <c r="VID19"/>
      <c r="VIE19"/>
      <c r="VIF19"/>
      <c r="VIG19"/>
      <c r="VIH19"/>
      <c r="VII19"/>
      <c r="VIJ19"/>
      <c r="VIK19"/>
      <c r="VIL19"/>
      <c r="VIM19"/>
      <c r="VIN19"/>
      <c r="VIO19"/>
      <c r="VIP19"/>
      <c r="VIQ19"/>
      <c r="VIR19"/>
      <c r="VIS19"/>
      <c r="VIT19"/>
      <c r="VIU19"/>
      <c r="VIV19"/>
      <c r="VIW19"/>
      <c r="VIX19"/>
      <c r="VIY19"/>
      <c r="VIZ19"/>
      <c r="VJA19"/>
      <c r="VJB19"/>
      <c r="VJC19"/>
      <c r="VJD19"/>
      <c r="VJE19"/>
      <c r="VJF19"/>
      <c r="VJG19"/>
      <c r="VJH19"/>
      <c r="VJI19"/>
      <c r="VJJ19"/>
      <c r="VJK19"/>
      <c r="VJL19"/>
      <c r="VJM19"/>
      <c r="VJN19"/>
      <c r="VJO19"/>
      <c r="VJP19"/>
      <c r="VJQ19"/>
      <c r="VJR19"/>
      <c r="VJS19"/>
      <c r="VJT19"/>
      <c r="VJU19"/>
      <c r="VJV19"/>
      <c r="VJW19"/>
      <c r="VJX19"/>
      <c r="VJY19"/>
      <c r="VJZ19"/>
      <c r="VKA19"/>
      <c r="VKB19"/>
      <c r="VKC19"/>
      <c r="VKD19"/>
      <c r="VKE19"/>
      <c r="VKF19"/>
      <c r="VKG19"/>
      <c r="VKH19"/>
      <c r="VKI19"/>
      <c r="VKJ19"/>
      <c r="VKK19"/>
      <c r="VKL19"/>
      <c r="VKM19"/>
      <c r="VKN19"/>
      <c r="VKO19"/>
      <c r="VKP19"/>
      <c r="VKQ19"/>
      <c r="VKR19"/>
      <c r="VKS19"/>
      <c r="VKT19"/>
      <c r="VKU19"/>
      <c r="VKV19"/>
      <c r="VKW19"/>
      <c r="VKX19"/>
      <c r="VKY19"/>
      <c r="VKZ19"/>
      <c r="VLA19"/>
      <c r="VLB19"/>
      <c r="VLC19"/>
      <c r="VLD19"/>
      <c r="VLE19"/>
      <c r="VLF19"/>
      <c r="VLG19"/>
      <c r="VLH19"/>
      <c r="VLI19"/>
      <c r="VLJ19"/>
      <c r="VLK19"/>
      <c r="VLL19"/>
      <c r="VLM19"/>
      <c r="VLN19"/>
      <c r="VLO19"/>
      <c r="VLP19"/>
      <c r="VLQ19"/>
      <c r="VLR19"/>
      <c r="VLS19"/>
      <c r="VLT19"/>
      <c r="VLU19"/>
      <c r="VLV19"/>
      <c r="VLW19"/>
      <c r="VLX19"/>
      <c r="VLY19"/>
      <c r="VLZ19"/>
      <c r="VMA19"/>
      <c r="VMB19"/>
      <c r="VMC19"/>
      <c r="VMD19"/>
      <c r="VME19"/>
      <c r="VMF19"/>
      <c r="VMG19"/>
      <c r="VMH19"/>
      <c r="VMI19"/>
      <c r="VMJ19"/>
      <c r="VMK19"/>
      <c r="VML19"/>
      <c r="VMM19"/>
      <c r="VMN19"/>
      <c r="VMO19"/>
      <c r="VMP19"/>
      <c r="VMQ19"/>
      <c r="VMR19"/>
      <c r="VMS19"/>
      <c r="VMT19"/>
      <c r="VMU19"/>
      <c r="VMV19"/>
      <c r="VMW19"/>
      <c r="VMX19"/>
      <c r="VMY19"/>
      <c r="VMZ19"/>
      <c r="VNA19"/>
      <c r="VNB19"/>
      <c r="VNC19"/>
      <c r="VND19"/>
      <c r="VNE19"/>
      <c r="VNF19"/>
      <c r="VNG19"/>
      <c r="VNH19"/>
      <c r="VNI19"/>
      <c r="VNJ19"/>
      <c r="VNK19"/>
      <c r="VNL19"/>
      <c r="VNM19"/>
      <c r="VNN19"/>
      <c r="VNO19"/>
      <c r="VNP19"/>
      <c r="VNQ19"/>
      <c r="VNR19"/>
      <c r="VNS19"/>
      <c r="VNT19"/>
      <c r="VNU19"/>
      <c r="VNV19"/>
      <c r="VNW19"/>
      <c r="VNX19"/>
      <c r="VNY19"/>
      <c r="VNZ19"/>
      <c r="VOA19"/>
      <c r="VOB19"/>
      <c r="VOC19"/>
      <c r="VOD19"/>
      <c r="VOE19"/>
      <c r="VOF19"/>
      <c r="VOG19"/>
      <c r="VOH19"/>
      <c r="VOI19"/>
      <c r="VOJ19"/>
      <c r="VOK19"/>
      <c r="VOL19"/>
      <c r="VOM19"/>
      <c r="VON19"/>
      <c r="VOO19"/>
      <c r="VOP19"/>
      <c r="VOQ19"/>
      <c r="VOR19"/>
      <c r="VOS19"/>
      <c r="VOT19"/>
      <c r="VOU19"/>
      <c r="VOV19"/>
      <c r="VOW19"/>
      <c r="VOX19"/>
      <c r="VOY19"/>
      <c r="VOZ19"/>
      <c r="VPA19"/>
      <c r="VPB19"/>
      <c r="VPC19"/>
      <c r="VPD19"/>
      <c r="VPE19"/>
      <c r="VPF19"/>
      <c r="VPG19"/>
      <c r="VPH19"/>
      <c r="VPI19"/>
      <c r="VPJ19"/>
      <c r="VPK19"/>
      <c r="VPL19"/>
      <c r="VPM19"/>
      <c r="VPN19"/>
      <c r="VPO19"/>
      <c r="VPP19"/>
      <c r="VPQ19"/>
      <c r="VPR19"/>
      <c r="VPS19"/>
      <c r="VPT19"/>
      <c r="VPU19"/>
      <c r="VPV19"/>
      <c r="VPW19"/>
      <c r="VPX19"/>
      <c r="VPY19"/>
      <c r="VPZ19"/>
      <c r="VQA19"/>
      <c r="VQB19"/>
      <c r="VQC19"/>
      <c r="VQD19"/>
      <c r="VQE19"/>
      <c r="VQF19"/>
      <c r="VQG19"/>
      <c r="VQH19"/>
      <c r="VQI19"/>
      <c r="VQJ19"/>
      <c r="VQK19"/>
      <c r="VQL19"/>
      <c r="VQM19"/>
      <c r="VQN19"/>
      <c r="VQO19"/>
      <c r="VQP19"/>
      <c r="VQQ19"/>
      <c r="VQR19"/>
      <c r="VQS19"/>
      <c r="VQT19"/>
      <c r="VQU19"/>
      <c r="VQV19"/>
      <c r="VQW19"/>
      <c r="VQX19"/>
      <c r="VQY19"/>
      <c r="VQZ19"/>
      <c r="VRA19"/>
      <c r="VRB19"/>
      <c r="VRC19"/>
      <c r="VRD19"/>
      <c r="VRE19"/>
      <c r="VRF19"/>
      <c r="VRG19"/>
      <c r="VRH19"/>
      <c r="VRI19"/>
      <c r="VRJ19"/>
      <c r="VRK19"/>
      <c r="VRL19"/>
      <c r="VRM19"/>
      <c r="VRN19"/>
      <c r="VRO19"/>
      <c r="VRP19"/>
      <c r="VRQ19"/>
      <c r="VRR19"/>
      <c r="VRS19"/>
      <c r="VRT19"/>
      <c r="VRU19"/>
      <c r="VRV19"/>
      <c r="VRW19"/>
      <c r="VRX19"/>
      <c r="VRY19"/>
      <c r="VRZ19"/>
      <c r="VSA19"/>
      <c r="VSB19"/>
      <c r="VSC19"/>
      <c r="VSD19"/>
      <c r="VSE19"/>
      <c r="VSF19"/>
      <c r="VSG19"/>
      <c r="VSH19"/>
      <c r="VSI19"/>
      <c r="VSJ19"/>
      <c r="VSK19"/>
      <c r="VSL19"/>
      <c r="VSM19"/>
      <c r="VSN19"/>
      <c r="VSO19"/>
      <c r="VSP19"/>
      <c r="VSQ19"/>
      <c r="VSR19"/>
      <c r="VSS19"/>
      <c r="VST19"/>
      <c r="VSU19"/>
      <c r="VSV19"/>
      <c r="VSW19"/>
      <c r="VSX19"/>
      <c r="VSY19"/>
      <c r="VSZ19"/>
      <c r="VTA19"/>
      <c r="VTB19"/>
      <c r="VTC19"/>
      <c r="VTD19"/>
      <c r="VTE19"/>
      <c r="VTF19"/>
      <c r="VTG19"/>
      <c r="VTH19"/>
      <c r="VTI19"/>
      <c r="VTJ19"/>
      <c r="VTK19"/>
      <c r="VTL19"/>
      <c r="VTM19"/>
      <c r="VTN19"/>
      <c r="VTO19"/>
      <c r="VTP19"/>
      <c r="VTQ19"/>
      <c r="VTR19"/>
      <c r="VTS19"/>
      <c r="VTT19"/>
      <c r="VTU19"/>
      <c r="VTV19"/>
      <c r="VTW19"/>
      <c r="VTX19"/>
      <c r="VTY19"/>
      <c r="VTZ19"/>
      <c r="VUA19"/>
      <c r="VUB19"/>
      <c r="VUC19"/>
      <c r="VUD19"/>
      <c r="VUE19"/>
      <c r="VUF19"/>
      <c r="VUG19"/>
      <c r="VUH19"/>
      <c r="VUI19"/>
      <c r="VUJ19"/>
      <c r="VUK19"/>
      <c r="VUL19"/>
      <c r="VUM19"/>
      <c r="VUN19"/>
      <c r="VUO19"/>
      <c r="VUP19"/>
      <c r="VUQ19"/>
      <c r="VUR19"/>
      <c r="VUS19"/>
      <c r="VUT19"/>
      <c r="VUU19"/>
      <c r="VUV19"/>
      <c r="VUW19"/>
      <c r="VUX19"/>
      <c r="VUY19"/>
      <c r="VUZ19"/>
      <c r="VVA19"/>
      <c r="VVB19"/>
      <c r="VVC19"/>
      <c r="VVD19"/>
      <c r="VVE19"/>
      <c r="VVF19"/>
      <c r="VVG19"/>
      <c r="VVH19"/>
      <c r="VVI19"/>
      <c r="VVJ19"/>
      <c r="VVK19"/>
      <c r="VVL19"/>
      <c r="VVM19"/>
      <c r="VVN19"/>
      <c r="VVO19"/>
      <c r="VVP19"/>
      <c r="VVQ19"/>
      <c r="VVR19"/>
      <c r="VVS19"/>
      <c r="VVT19"/>
      <c r="VVU19"/>
      <c r="VVV19"/>
      <c r="VVW19"/>
      <c r="VVX19"/>
      <c r="VVY19"/>
      <c r="VVZ19"/>
      <c r="VWA19"/>
      <c r="VWB19"/>
      <c r="VWC19"/>
      <c r="VWD19"/>
      <c r="VWE19"/>
      <c r="VWF19"/>
      <c r="VWG19"/>
      <c r="VWH19"/>
      <c r="VWI19"/>
      <c r="VWJ19"/>
      <c r="VWK19"/>
      <c r="VWL19"/>
      <c r="VWM19"/>
      <c r="VWN19"/>
      <c r="VWO19"/>
      <c r="VWP19"/>
      <c r="VWQ19"/>
      <c r="VWR19"/>
      <c r="VWS19"/>
      <c r="VWT19"/>
      <c r="VWU19"/>
      <c r="VWV19"/>
      <c r="VWW19"/>
      <c r="VWX19"/>
      <c r="VWY19"/>
      <c r="VWZ19"/>
      <c r="VXA19"/>
      <c r="VXB19"/>
      <c r="VXC19"/>
      <c r="VXD19"/>
      <c r="VXE19"/>
      <c r="VXF19"/>
      <c r="VXG19"/>
      <c r="VXH19"/>
      <c r="VXI19"/>
      <c r="VXJ19"/>
      <c r="VXK19"/>
      <c r="VXL19"/>
      <c r="VXM19"/>
      <c r="VXN19"/>
      <c r="VXO19"/>
      <c r="VXP19"/>
      <c r="VXQ19"/>
      <c r="VXR19"/>
      <c r="VXS19"/>
      <c r="VXT19"/>
      <c r="VXU19"/>
      <c r="VXV19"/>
      <c r="VXW19"/>
      <c r="VXX19"/>
      <c r="VXY19"/>
      <c r="VXZ19"/>
      <c r="VYA19"/>
      <c r="VYB19"/>
      <c r="VYC19"/>
      <c r="VYD19"/>
      <c r="VYE19"/>
      <c r="VYF19"/>
      <c r="VYG19"/>
      <c r="VYH19"/>
      <c r="VYI19"/>
      <c r="VYJ19"/>
      <c r="VYK19"/>
      <c r="VYL19"/>
      <c r="VYM19"/>
      <c r="VYN19"/>
      <c r="VYO19"/>
      <c r="VYP19"/>
      <c r="VYQ19"/>
      <c r="VYR19"/>
      <c r="VYS19"/>
      <c r="VYT19"/>
      <c r="VYU19"/>
      <c r="VYV19"/>
      <c r="VYW19"/>
      <c r="VYX19"/>
      <c r="VYY19"/>
      <c r="VYZ19"/>
      <c r="VZA19"/>
      <c r="VZB19"/>
      <c r="VZC19"/>
      <c r="VZD19"/>
      <c r="VZE19"/>
      <c r="VZF19"/>
      <c r="VZG19"/>
      <c r="VZH19"/>
      <c r="VZI19"/>
      <c r="VZJ19"/>
      <c r="VZK19"/>
      <c r="VZL19"/>
      <c r="VZM19"/>
      <c r="VZN19"/>
      <c r="VZO19"/>
      <c r="VZP19"/>
      <c r="VZQ19"/>
      <c r="VZR19"/>
      <c r="VZS19"/>
      <c r="VZT19"/>
      <c r="VZU19"/>
      <c r="VZV19"/>
      <c r="VZW19"/>
      <c r="VZX19"/>
      <c r="VZY19"/>
      <c r="VZZ19"/>
      <c r="WAA19"/>
      <c r="WAB19"/>
      <c r="WAC19"/>
      <c r="WAD19"/>
      <c r="WAE19"/>
      <c r="WAF19"/>
      <c r="WAG19"/>
      <c r="WAH19"/>
      <c r="WAI19"/>
      <c r="WAJ19"/>
      <c r="WAK19"/>
      <c r="WAL19"/>
      <c r="WAM19"/>
      <c r="WAN19"/>
      <c r="WAO19"/>
      <c r="WAP19"/>
      <c r="WAQ19"/>
      <c r="WAR19"/>
      <c r="WAS19"/>
      <c r="WAT19"/>
      <c r="WAU19"/>
      <c r="WAV19"/>
      <c r="WAW19"/>
      <c r="WAX19"/>
      <c r="WAY19"/>
      <c r="WAZ19"/>
      <c r="WBA19"/>
      <c r="WBB19"/>
      <c r="WBC19"/>
      <c r="WBD19"/>
      <c r="WBE19"/>
      <c r="WBF19"/>
      <c r="WBG19"/>
      <c r="WBH19"/>
      <c r="WBI19"/>
      <c r="WBJ19"/>
      <c r="WBK19"/>
      <c r="WBL19"/>
      <c r="WBM19"/>
      <c r="WBN19"/>
      <c r="WBO19"/>
      <c r="WBP19"/>
      <c r="WBQ19"/>
      <c r="WBR19"/>
      <c r="WBS19"/>
      <c r="WBT19"/>
      <c r="WBU19"/>
      <c r="WBV19"/>
      <c r="WBW19"/>
      <c r="WBX19"/>
      <c r="WBY19"/>
      <c r="WBZ19"/>
      <c r="WCA19"/>
      <c r="WCB19"/>
      <c r="WCC19"/>
      <c r="WCD19"/>
      <c r="WCE19"/>
      <c r="WCF19"/>
      <c r="WCG19"/>
      <c r="WCH19"/>
      <c r="WCI19"/>
      <c r="WCJ19"/>
      <c r="WCK19"/>
      <c r="WCL19"/>
      <c r="WCM19"/>
      <c r="WCN19"/>
      <c r="WCO19"/>
      <c r="WCP19"/>
      <c r="WCQ19"/>
      <c r="WCR19"/>
      <c r="WCS19"/>
      <c r="WCT19"/>
      <c r="WCU19"/>
      <c r="WCV19"/>
      <c r="WCW19"/>
      <c r="WCX19"/>
      <c r="WCY19"/>
      <c r="WCZ19"/>
      <c r="WDA19"/>
      <c r="WDB19"/>
      <c r="WDC19"/>
      <c r="WDD19"/>
      <c r="WDE19"/>
      <c r="WDF19"/>
      <c r="WDG19"/>
      <c r="WDH19"/>
      <c r="WDI19"/>
      <c r="WDJ19"/>
      <c r="WDK19"/>
      <c r="WDL19"/>
      <c r="WDM19"/>
      <c r="WDN19"/>
      <c r="WDO19"/>
      <c r="WDP19"/>
      <c r="WDQ19"/>
      <c r="WDR19"/>
      <c r="WDS19"/>
      <c r="WDT19"/>
      <c r="WDU19"/>
      <c r="WDV19"/>
      <c r="WDW19"/>
      <c r="WDX19"/>
      <c r="WDY19"/>
      <c r="WDZ19"/>
      <c r="WEA19"/>
      <c r="WEB19"/>
      <c r="WEC19"/>
      <c r="WED19"/>
      <c r="WEE19"/>
      <c r="WEF19"/>
      <c r="WEG19"/>
      <c r="WEH19"/>
      <c r="WEI19"/>
      <c r="WEJ19"/>
      <c r="WEK19"/>
      <c r="WEL19"/>
      <c r="WEM19"/>
      <c r="WEN19"/>
      <c r="WEO19"/>
      <c r="WEP19"/>
      <c r="WEQ19"/>
      <c r="WER19"/>
      <c r="WES19"/>
      <c r="WET19"/>
      <c r="WEU19"/>
      <c r="WEV19"/>
      <c r="WEW19"/>
      <c r="WEX19"/>
      <c r="WEY19"/>
      <c r="WEZ19"/>
      <c r="WFA19"/>
      <c r="WFB19"/>
      <c r="WFC19"/>
      <c r="WFD19"/>
      <c r="WFE19"/>
      <c r="WFF19"/>
      <c r="WFG19"/>
      <c r="WFH19"/>
      <c r="WFI19"/>
      <c r="WFJ19"/>
      <c r="WFK19"/>
      <c r="WFL19"/>
      <c r="WFM19"/>
      <c r="WFN19"/>
      <c r="WFO19"/>
      <c r="WFP19"/>
      <c r="WFQ19"/>
      <c r="WFR19"/>
      <c r="WFS19"/>
      <c r="WFT19"/>
      <c r="WFU19"/>
      <c r="WFV19"/>
      <c r="WFW19"/>
      <c r="WFX19"/>
      <c r="WFY19"/>
      <c r="WFZ19"/>
      <c r="WGA19"/>
      <c r="WGB19"/>
      <c r="WGC19"/>
      <c r="WGD19"/>
      <c r="WGE19"/>
      <c r="WGF19"/>
      <c r="WGG19"/>
      <c r="WGH19"/>
      <c r="WGI19"/>
      <c r="WGJ19"/>
      <c r="WGK19"/>
      <c r="WGL19"/>
      <c r="WGM19"/>
      <c r="WGN19"/>
      <c r="WGO19"/>
      <c r="WGP19"/>
      <c r="WGQ19"/>
      <c r="WGR19"/>
      <c r="WGS19"/>
      <c r="WGT19"/>
      <c r="WGU19"/>
      <c r="WGV19"/>
      <c r="WGW19"/>
      <c r="WGX19"/>
      <c r="WGY19"/>
      <c r="WGZ19"/>
      <c r="WHA19"/>
      <c r="WHB19"/>
      <c r="WHC19"/>
      <c r="WHD19"/>
      <c r="WHE19"/>
      <c r="WHF19"/>
      <c r="WHG19"/>
      <c r="WHH19"/>
      <c r="WHI19"/>
      <c r="WHJ19"/>
      <c r="WHK19"/>
      <c r="WHL19"/>
      <c r="WHM19"/>
      <c r="WHN19"/>
      <c r="WHO19"/>
      <c r="WHP19"/>
      <c r="WHQ19"/>
      <c r="WHR19"/>
      <c r="WHS19"/>
      <c r="WHT19"/>
      <c r="WHU19"/>
      <c r="WHV19"/>
      <c r="WHW19"/>
      <c r="WHX19"/>
      <c r="WHY19"/>
      <c r="WHZ19"/>
      <c r="WIA19"/>
      <c r="WIB19"/>
      <c r="WIC19"/>
      <c r="WID19"/>
      <c r="WIE19"/>
      <c r="WIF19"/>
      <c r="WIG19"/>
      <c r="WIH19"/>
      <c r="WII19"/>
      <c r="WIJ19"/>
      <c r="WIK19"/>
      <c r="WIL19"/>
      <c r="WIM19"/>
      <c r="WIN19"/>
      <c r="WIO19"/>
      <c r="WIP19"/>
      <c r="WIQ19"/>
      <c r="WIR19"/>
      <c r="WIS19"/>
      <c r="WIT19"/>
      <c r="WIU19"/>
      <c r="WIV19"/>
      <c r="WIW19"/>
      <c r="WIX19"/>
      <c r="WIY19"/>
      <c r="WIZ19"/>
      <c r="WJA19"/>
      <c r="WJB19"/>
      <c r="WJC19"/>
      <c r="WJD19"/>
      <c r="WJE19"/>
      <c r="WJF19"/>
      <c r="WJG19"/>
      <c r="WJH19"/>
      <c r="WJI19"/>
      <c r="WJJ19"/>
      <c r="WJK19"/>
      <c r="WJL19"/>
      <c r="WJM19"/>
      <c r="WJN19"/>
      <c r="WJO19"/>
      <c r="WJP19"/>
      <c r="WJQ19"/>
      <c r="WJR19"/>
      <c r="WJS19"/>
      <c r="WJT19"/>
      <c r="WJU19"/>
      <c r="WJV19"/>
      <c r="WJW19"/>
      <c r="WJX19"/>
      <c r="WJY19"/>
      <c r="WJZ19"/>
      <c r="WKA19"/>
      <c r="WKB19"/>
      <c r="WKC19"/>
      <c r="WKD19"/>
      <c r="WKE19"/>
      <c r="WKF19"/>
      <c r="WKG19"/>
      <c r="WKH19"/>
      <c r="WKI19"/>
      <c r="WKJ19"/>
      <c r="WKK19"/>
      <c r="WKL19"/>
      <c r="WKM19"/>
      <c r="WKN19"/>
      <c r="WKO19"/>
      <c r="WKP19"/>
      <c r="WKQ19"/>
      <c r="WKR19"/>
      <c r="WKS19"/>
      <c r="WKT19"/>
      <c r="WKU19"/>
      <c r="WKV19"/>
      <c r="WKW19"/>
      <c r="WKX19"/>
      <c r="WKY19"/>
      <c r="WKZ19"/>
      <c r="WLA19"/>
      <c r="WLB19"/>
      <c r="WLC19"/>
      <c r="WLD19"/>
      <c r="WLE19"/>
      <c r="WLF19"/>
      <c r="WLG19"/>
      <c r="WLH19"/>
      <c r="WLI19"/>
      <c r="WLJ19"/>
      <c r="WLK19"/>
      <c r="WLL19"/>
      <c r="WLM19"/>
      <c r="WLN19"/>
      <c r="WLO19"/>
      <c r="WLP19"/>
      <c r="WLQ19"/>
      <c r="WLR19"/>
      <c r="WLS19"/>
      <c r="WLT19"/>
      <c r="WLU19"/>
      <c r="WLV19"/>
      <c r="WLW19"/>
      <c r="WLX19"/>
      <c r="WLY19"/>
      <c r="WLZ19"/>
      <c r="WMA19"/>
      <c r="WMB19"/>
      <c r="WMC19"/>
      <c r="WMD19"/>
      <c r="WME19"/>
      <c r="WMF19"/>
      <c r="WMG19"/>
      <c r="WMH19"/>
      <c r="WMI19"/>
      <c r="WMJ19"/>
      <c r="WMK19"/>
      <c r="WML19"/>
      <c r="WMM19"/>
      <c r="WMN19"/>
      <c r="WMO19"/>
      <c r="WMP19"/>
      <c r="WMQ19"/>
      <c r="WMR19"/>
      <c r="WMS19"/>
      <c r="WMT19"/>
      <c r="WMU19"/>
      <c r="WMV19"/>
      <c r="WMW19"/>
      <c r="WMX19"/>
      <c r="WMY19"/>
      <c r="WMZ19"/>
      <c r="WNA19"/>
      <c r="WNB19"/>
      <c r="WNC19"/>
      <c r="WND19"/>
      <c r="WNE19"/>
      <c r="WNF19"/>
      <c r="WNG19"/>
      <c r="WNH19"/>
      <c r="WNI19"/>
      <c r="WNJ19"/>
      <c r="WNK19"/>
      <c r="WNL19"/>
      <c r="WNM19"/>
      <c r="WNN19"/>
      <c r="WNO19"/>
      <c r="WNP19"/>
      <c r="WNQ19"/>
      <c r="WNR19"/>
      <c r="WNS19"/>
      <c r="WNT19"/>
      <c r="WNU19"/>
      <c r="WNV19"/>
      <c r="WNW19"/>
      <c r="WNX19"/>
      <c r="WNY19"/>
      <c r="WNZ19"/>
      <c r="WOA19"/>
      <c r="WOB19"/>
      <c r="WOC19"/>
      <c r="WOD19"/>
      <c r="WOE19"/>
      <c r="WOF19"/>
      <c r="WOG19"/>
      <c r="WOH19"/>
      <c r="WOI19"/>
      <c r="WOJ19"/>
      <c r="WOK19"/>
      <c r="WOL19"/>
      <c r="WOM19"/>
      <c r="WON19"/>
      <c r="WOO19"/>
      <c r="WOP19"/>
      <c r="WOQ19"/>
      <c r="WOR19"/>
      <c r="WOS19"/>
      <c r="WOT19"/>
      <c r="WOU19"/>
      <c r="WOV19"/>
      <c r="WOW19"/>
      <c r="WOX19"/>
      <c r="WOY19"/>
      <c r="WOZ19"/>
      <c r="WPA19"/>
      <c r="WPB19"/>
      <c r="WPC19"/>
      <c r="WPD19"/>
      <c r="WPE19"/>
      <c r="WPF19"/>
      <c r="WPG19"/>
      <c r="WPH19"/>
      <c r="WPI19"/>
      <c r="WPJ19"/>
      <c r="WPK19"/>
      <c r="WPL19"/>
      <c r="WPM19"/>
      <c r="WPN19"/>
      <c r="WPO19"/>
      <c r="WPP19"/>
      <c r="WPQ19"/>
      <c r="WPR19"/>
      <c r="WPS19"/>
      <c r="WPT19"/>
      <c r="WPU19"/>
      <c r="WPV19"/>
      <c r="WPW19"/>
      <c r="WPX19"/>
      <c r="WPY19"/>
      <c r="WPZ19"/>
      <c r="WQA19"/>
      <c r="WQB19"/>
      <c r="WQC19"/>
      <c r="WQD19"/>
      <c r="WQE19"/>
      <c r="WQF19"/>
      <c r="WQG19"/>
      <c r="WQH19"/>
      <c r="WQI19"/>
      <c r="WQJ19"/>
      <c r="WQK19"/>
      <c r="WQL19"/>
      <c r="WQM19"/>
      <c r="WQN19"/>
      <c r="WQO19"/>
      <c r="WQP19"/>
      <c r="WQQ19"/>
      <c r="WQR19"/>
      <c r="WQS19"/>
      <c r="WQT19"/>
      <c r="WQU19"/>
      <c r="WQV19"/>
      <c r="WQW19"/>
      <c r="WQX19"/>
      <c r="WQY19"/>
      <c r="WQZ19"/>
      <c r="WRA19"/>
      <c r="WRB19"/>
      <c r="WRC19"/>
      <c r="WRD19"/>
      <c r="WRE19"/>
      <c r="WRF19"/>
      <c r="WRG19"/>
      <c r="WRH19"/>
      <c r="WRI19"/>
      <c r="WRJ19"/>
      <c r="WRK19"/>
      <c r="WRL19"/>
      <c r="WRM19"/>
      <c r="WRN19"/>
      <c r="WRO19"/>
      <c r="WRP19"/>
      <c r="WRQ19"/>
      <c r="WRR19"/>
      <c r="WRS19"/>
      <c r="WRT19"/>
      <c r="WRU19"/>
      <c r="WRV19"/>
      <c r="WRW19"/>
      <c r="WRX19"/>
      <c r="WRY19"/>
      <c r="WRZ19"/>
      <c r="WSA19"/>
      <c r="WSB19"/>
      <c r="WSC19"/>
      <c r="WSD19"/>
      <c r="WSE19"/>
      <c r="WSF19"/>
      <c r="WSG19"/>
      <c r="WSH19"/>
      <c r="WSI19"/>
      <c r="WSJ19"/>
      <c r="WSK19"/>
      <c r="WSL19"/>
      <c r="WSM19"/>
      <c r="WSN19"/>
      <c r="WSO19"/>
      <c r="WSP19"/>
      <c r="WSQ19"/>
      <c r="WSR19"/>
      <c r="WSS19"/>
      <c r="WST19"/>
      <c r="WSU19"/>
      <c r="WSV19"/>
      <c r="WSW19"/>
      <c r="WSX19"/>
      <c r="WSY19"/>
      <c r="WSZ19"/>
      <c r="WTA19"/>
      <c r="WTB19"/>
      <c r="WTC19"/>
      <c r="WTD19"/>
      <c r="WTE19"/>
      <c r="WTF19"/>
      <c r="WTG19"/>
      <c r="WTH19"/>
      <c r="WTI19"/>
      <c r="WTJ19"/>
      <c r="WTK19"/>
      <c r="WTL19"/>
      <c r="WTM19"/>
      <c r="WTN19"/>
      <c r="WTO19"/>
      <c r="WTP19"/>
      <c r="WTQ19"/>
      <c r="WTR19"/>
      <c r="WTS19"/>
      <c r="WTT19"/>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row>
    <row r="20" spans="1:16293" ht="15" customHeight="1" x14ac:dyDescent="0.25">
      <c r="A20" s="305" t="s">
        <v>572</v>
      </c>
      <c r="B20" s="275">
        <v>6</v>
      </c>
      <c r="C20" s="275">
        <v>25</v>
      </c>
      <c r="D20" s="275">
        <v>67</v>
      </c>
      <c r="E20" s="275">
        <v>185</v>
      </c>
      <c r="F20" s="275">
        <v>6</v>
      </c>
      <c r="G20" s="418"/>
      <c r="H20" s="419"/>
      <c r="I20" s="420">
        <v>51</v>
      </c>
      <c r="J20" s="276">
        <v>344</v>
      </c>
      <c r="K20" s="30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row>
    <row r="21" spans="1:16293" ht="15" customHeight="1" thickBot="1" x14ac:dyDescent="0.3">
      <c r="A21" s="255" t="s">
        <v>96</v>
      </c>
      <c r="B21" s="179">
        <v>2</v>
      </c>
      <c r="C21" s="179">
        <v>8</v>
      </c>
      <c r="D21" s="179">
        <v>24</v>
      </c>
      <c r="E21" s="179">
        <v>45</v>
      </c>
      <c r="F21" s="179">
        <v>5</v>
      </c>
      <c r="G21" s="421"/>
      <c r="H21" s="179"/>
      <c r="I21" s="410">
        <v>14</v>
      </c>
      <c r="J21" s="122">
        <v>99</v>
      </c>
      <c r="K21"/>
      <c r="L21"/>
      <c r="M21"/>
      <c r="N21"/>
      <c r="O21" s="47"/>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row>
    <row r="22" spans="1:16293" s="121" customFormat="1" ht="27.75" customHeight="1" x14ac:dyDescent="0.25">
      <c r="A22" s="339" t="s">
        <v>559</v>
      </c>
      <c r="B22" s="250">
        <v>7</v>
      </c>
      <c r="C22" s="250">
        <v>30</v>
      </c>
      <c r="D22" s="250">
        <v>103</v>
      </c>
      <c r="E22" s="250">
        <v>218</v>
      </c>
      <c r="F22" s="250">
        <v>7</v>
      </c>
      <c r="G22" s="250">
        <v>9</v>
      </c>
      <c r="H22" s="420">
        <v>1</v>
      </c>
      <c r="I22" s="419">
        <v>54</v>
      </c>
      <c r="J22" s="173">
        <v>429</v>
      </c>
      <c r="K22"/>
      <c r="L22"/>
      <c r="M22"/>
      <c r="N22"/>
      <c r="O22" s="47"/>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row>
    <row r="23" spans="1:16293" s="121" customFormat="1" ht="27.75" customHeight="1" thickBot="1" x14ac:dyDescent="0.3">
      <c r="A23" s="255" t="s">
        <v>96</v>
      </c>
      <c r="B23" s="179">
        <v>2</v>
      </c>
      <c r="C23" s="179">
        <v>10</v>
      </c>
      <c r="D23" s="179">
        <v>31</v>
      </c>
      <c r="E23" s="179">
        <v>56</v>
      </c>
      <c r="F23" s="179">
        <v>5</v>
      </c>
      <c r="G23" s="179">
        <v>4</v>
      </c>
      <c r="H23" s="179"/>
      <c r="I23" s="179">
        <v>15</v>
      </c>
      <c r="J23" s="122">
        <v>123</v>
      </c>
      <c r="K23"/>
      <c r="L23"/>
      <c r="M23"/>
      <c r="N23"/>
      <c r="O23" s="47"/>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row>
    <row r="24" spans="1:16293" ht="15" customHeight="1" x14ac:dyDescent="0.25">
      <c r="A24" s="120"/>
      <c r="B24" s="121"/>
      <c r="C24" s="121"/>
      <c r="D24" s="121"/>
      <c r="E24" s="121"/>
      <c r="F24" s="121"/>
      <c r="G24" s="121"/>
      <c r="H24" s="422"/>
      <c r="I24" s="422"/>
      <c r="J24" s="121"/>
      <c r="K24" s="55"/>
      <c r="L24" s="55"/>
      <c r="M24" s="55"/>
      <c r="N24" s="55"/>
      <c r="O24" s="47"/>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row>
    <row r="25" spans="1:16293" ht="15" customHeight="1" x14ac:dyDescent="0.25">
      <c r="A25" s="584" t="s">
        <v>561</v>
      </c>
      <c r="B25" s="584"/>
      <c r="C25" s="584"/>
      <c r="D25" s="584"/>
      <c r="E25" s="584"/>
      <c r="F25" s="584"/>
      <c r="G25" s="584"/>
      <c r="H25" s="584"/>
      <c r="I25" s="584"/>
      <c r="J25" s="584"/>
      <c r="K25" s="55"/>
      <c r="L25" s="55"/>
      <c r="M25" s="55"/>
      <c r="N25" s="55"/>
      <c r="O25" s="47"/>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row>
    <row r="26" spans="1:16293" ht="12.75" x14ac:dyDescent="0.2">
      <c r="A26" s="306"/>
      <c r="B26" s="306"/>
      <c r="C26" s="306"/>
      <c r="D26" s="306"/>
      <c r="E26" s="306"/>
      <c r="F26" s="306"/>
      <c r="G26" s="306"/>
      <c r="H26" s="306"/>
      <c r="I26" s="306"/>
      <c r="J26" s="306"/>
      <c r="K26" s="1"/>
      <c r="L26" s="1"/>
      <c r="M26" s="1"/>
      <c r="N26" s="1"/>
    </row>
    <row r="27" spans="1:16293" ht="12.75" x14ac:dyDescent="0.2">
      <c r="A27" s="1"/>
      <c r="K27" s="1"/>
      <c r="L27" s="1"/>
      <c r="M27" s="1"/>
      <c r="N27" s="1"/>
    </row>
    <row r="28" spans="1:16293" ht="12.75" x14ac:dyDescent="0.2">
      <c r="A28" s="1"/>
      <c r="K28" s="1"/>
      <c r="L28" s="1"/>
      <c r="M28" s="1"/>
      <c r="N28" s="1"/>
    </row>
    <row r="29" spans="1:16293" ht="12.75" x14ac:dyDescent="0.2">
      <c r="A29" s="1"/>
      <c r="K29" s="1"/>
      <c r="L29" s="1"/>
      <c r="M29" s="1"/>
      <c r="N29" s="1"/>
    </row>
    <row r="30" spans="1:16293" ht="12.75" x14ac:dyDescent="0.2">
      <c r="A30" s="1"/>
      <c r="K30" s="1"/>
      <c r="L30" s="1"/>
      <c r="M30" s="1"/>
      <c r="N30" s="1"/>
    </row>
    <row r="31" spans="1:16293" ht="12.75" x14ac:dyDescent="0.2">
      <c r="A31" s="1"/>
      <c r="K31" s="1"/>
      <c r="L31" s="1"/>
      <c r="M31" s="1"/>
      <c r="N31" s="1"/>
    </row>
    <row r="32" spans="1:16293" ht="12.75" x14ac:dyDescent="0.2">
      <c r="A32" s="1"/>
      <c r="K32" s="1"/>
      <c r="L32" s="1"/>
      <c r="M32" s="1"/>
      <c r="N32" s="1"/>
    </row>
    <row r="33" spans="1:14" ht="12.75" x14ac:dyDescent="0.2">
      <c r="A33" s="1"/>
      <c r="K33" s="1"/>
      <c r="L33" s="1"/>
      <c r="M33" s="1"/>
      <c r="N33" s="1"/>
    </row>
  </sheetData>
  <mergeCells count="12">
    <mergeCell ref="A25:J25"/>
    <mergeCell ref="J2:J3"/>
    <mergeCell ref="A1:J1"/>
    <mergeCell ref="A2:A3"/>
    <mergeCell ref="B2:B3"/>
    <mergeCell ref="C2:C3"/>
    <mergeCell ref="D2:D3"/>
    <mergeCell ref="E2:E3"/>
    <mergeCell ref="F2:F3"/>
    <mergeCell ref="G2:G3"/>
    <mergeCell ref="H2:H3"/>
    <mergeCell ref="I2:I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H8" sqref="H8"/>
    </sheetView>
  </sheetViews>
  <sheetFormatPr defaultColWidth="9.140625" defaultRowHeight="12.75" x14ac:dyDescent="0.2"/>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13" customFormat="1" ht="18.75" x14ac:dyDescent="0.25">
      <c r="A1" s="570" t="s">
        <v>444</v>
      </c>
      <c r="B1" s="648"/>
      <c r="C1" s="648"/>
      <c r="D1" s="648"/>
      <c r="E1" s="648"/>
      <c r="F1" s="648"/>
      <c r="G1" s="648"/>
      <c r="H1" s="648"/>
      <c r="I1" s="648"/>
      <c r="J1" s="648"/>
      <c r="K1" s="649"/>
      <c r="L1" s="1"/>
      <c r="M1" s="1"/>
    </row>
    <row r="2" spans="1:13" customFormat="1" ht="15" x14ac:dyDescent="0.25">
      <c r="A2" s="592" t="s">
        <v>505</v>
      </c>
      <c r="B2" s="663" t="s">
        <v>21</v>
      </c>
      <c r="C2" s="663"/>
      <c r="D2" s="663"/>
      <c r="E2" s="663"/>
      <c r="F2" s="663"/>
      <c r="G2" s="663"/>
      <c r="H2" s="665" t="s">
        <v>567</v>
      </c>
      <c r="I2" s="666"/>
      <c r="J2" s="666"/>
      <c r="K2" s="664" t="s">
        <v>566</v>
      </c>
      <c r="L2" s="5"/>
      <c r="M2" s="5"/>
    </row>
    <row r="3" spans="1:13" customFormat="1" ht="67.5" customHeight="1" thickBot="1" x14ac:dyDescent="0.3">
      <c r="A3" s="593"/>
      <c r="B3" s="423" t="s">
        <v>22</v>
      </c>
      <c r="C3" s="423" t="s">
        <v>23</v>
      </c>
      <c r="D3" s="423" t="s">
        <v>24</v>
      </c>
      <c r="E3" s="424" t="s">
        <v>25</v>
      </c>
      <c r="F3" s="423" t="s">
        <v>26</v>
      </c>
      <c r="G3" s="423" t="s">
        <v>54</v>
      </c>
      <c r="H3" s="423" t="s">
        <v>564</v>
      </c>
      <c r="I3" s="424" t="s">
        <v>486</v>
      </c>
      <c r="J3" s="423" t="s">
        <v>565</v>
      </c>
      <c r="K3" s="664"/>
      <c r="L3" s="5"/>
      <c r="M3" s="5"/>
    </row>
    <row r="4" spans="1:13" customFormat="1" ht="15" customHeight="1" x14ac:dyDescent="0.25">
      <c r="A4" s="159" t="s">
        <v>508</v>
      </c>
      <c r="B4" s="425">
        <v>0.41599999999999998</v>
      </c>
      <c r="C4" s="426">
        <v>2.3359999999999999</v>
      </c>
      <c r="D4" s="426">
        <v>3.504</v>
      </c>
      <c r="E4" s="426">
        <v>1.496</v>
      </c>
      <c r="F4" s="426"/>
      <c r="G4" s="426"/>
      <c r="H4" s="426"/>
      <c r="I4" s="426">
        <v>0.70899999999999996</v>
      </c>
      <c r="J4" s="426"/>
      <c r="K4" s="427"/>
      <c r="L4" s="6"/>
      <c r="M4" s="6"/>
    </row>
    <row r="5" spans="1:13" customFormat="1" ht="15" customHeight="1" x14ac:dyDescent="0.25">
      <c r="A5" s="187" t="s">
        <v>423</v>
      </c>
      <c r="B5" s="428"/>
      <c r="C5" s="429"/>
      <c r="D5" s="429"/>
      <c r="E5" s="429"/>
      <c r="F5" s="429"/>
      <c r="G5" s="429"/>
      <c r="H5" s="429"/>
      <c r="I5" s="429"/>
      <c r="J5" s="429"/>
      <c r="K5" s="430"/>
      <c r="L5" s="6"/>
      <c r="M5" s="6"/>
    </row>
    <row r="6" spans="1:13" customFormat="1" ht="15" customHeight="1" x14ac:dyDescent="0.25">
      <c r="A6" s="187" t="s">
        <v>424</v>
      </c>
      <c r="B6" s="428"/>
      <c r="C6" s="429"/>
      <c r="D6" s="429"/>
      <c r="E6" s="429"/>
      <c r="F6" s="429"/>
      <c r="G6" s="429"/>
      <c r="H6" s="429"/>
      <c r="I6" s="429"/>
      <c r="J6" s="429"/>
      <c r="K6" s="430"/>
      <c r="L6" s="6"/>
      <c r="M6" s="6"/>
    </row>
    <row r="7" spans="1:13" customFormat="1" ht="15" customHeight="1" x14ac:dyDescent="0.25">
      <c r="A7" s="187" t="s">
        <v>420</v>
      </c>
      <c r="B7" s="428"/>
      <c r="C7" s="429"/>
      <c r="D7" s="429"/>
      <c r="E7" s="429"/>
      <c r="F7" s="429"/>
      <c r="G7" s="429"/>
      <c r="H7" s="429"/>
      <c r="I7" s="429"/>
      <c r="J7" s="429"/>
      <c r="K7" s="430"/>
      <c r="L7" s="6"/>
      <c r="M7" s="6"/>
    </row>
    <row r="8" spans="1:13" customFormat="1" ht="15" customHeight="1" x14ac:dyDescent="0.25">
      <c r="A8" s="187" t="s">
        <v>421</v>
      </c>
      <c r="B8" s="428">
        <v>0.41599999999999998</v>
      </c>
      <c r="C8" s="429">
        <v>0.33500000000000002</v>
      </c>
      <c r="D8" s="429">
        <v>2.504</v>
      </c>
      <c r="E8" s="429">
        <v>0.496</v>
      </c>
      <c r="F8" s="429"/>
      <c r="G8" s="429"/>
      <c r="H8" s="429"/>
      <c r="I8" s="431">
        <v>0.25</v>
      </c>
      <c r="J8" s="429"/>
      <c r="K8" s="430"/>
      <c r="L8" s="6"/>
      <c r="M8" s="6"/>
    </row>
    <row r="9" spans="1:13" customFormat="1" ht="15" customHeight="1" x14ac:dyDescent="0.25">
      <c r="A9" s="187" t="s">
        <v>422</v>
      </c>
      <c r="B9" s="428"/>
      <c r="C9" s="429"/>
      <c r="D9" s="429">
        <v>1</v>
      </c>
      <c r="E9" s="429"/>
      <c r="F9" s="429"/>
      <c r="G9" s="429"/>
      <c r="H9" s="429"/>
      <c r="I9" s="429">
        <v>0.375</v>
      </c>
      <c r="J9" s="429"/>
      <c r="K9" s="430"/>
      <c r="L9" s="6"/>
      <c r="M9" s="6"/>
    </row>
    <row r="10" spans="1:13" customFormat="1" ht="15" customHeight="1" x14ac:dyDescent="0.25">
      <c r="A10" s="187" t="s">
        <v>425</v>
      </c>
      <c r="B10" s="432"/>
      <c r="C10" s="429">
        <v>2.0009999999999999</v>
      </c>
      <c r="D10" s="429"/>
      <c r="E10" s="429">
        <v>1</v>
      </c>
      <c r="F10" s="429"/>
      <c r="G10" s="429"/>
      <c r="H10" s="429"/>
      <c r="I10" s="429">
        <v>8.4000000000000005E-2</v>
      </c>
      <c r="J10" s="429"/>
      <c r="K10" s="430"/>
      <c r="L10" s="6"/>
      <c r="M10" s="6"/>
    </row>
    <row r="11" spans="1:13" customFormat="1" ht="15" customHeight="1" thickBot="1" x14ac:dyDescent="0.3">
      <c r="A11" s="433" t="s">
        <v>445</v>
      </c>
      <c r="B11" s="428">
        <v>0.25</v>
      </c>
      <c r="C11" s="429">
        <v>2.3359999999999999</v>
      </c>
      <c r="D11" s="429">
        <v>2</v>
      </c>
      <c r="E11" s="429">
        <v>1</v>
      </c>
      <c r="F11" s="429"/>
      <c r="G11" s="429"/>
      <c r="H11" s="429"/>
      <c r="I11" s="429"/>
      <c r="J11" s="429"/>
      <c r="K11" s="430"/>
      <c r="L11" s="6"/>
      <c r="M11" s="6"/>
    </row>
    <row r="12" spans="1:13" customFormat="1" ht="15" customHeight="1" x14ac:dyDescent="0.25">
      <c r="A12" s="159" t="s">
        <v>552</v>
      </c>
      <c r="B12" s="425">
        <v>2.2519999999999998</v>
      </c>
      <c r="C12" s="426">
        <v>0.748</v>
      </c>
      <c r="D12" s="426">
        <v>4.8179999999999996</v>
      </c>
      <c r="E12" s="426"/>
      <c r="F12" s="426"/>
      <c r="G12" s="426"/>
      <c r="H12" s="426">
        <v>0.83299999999999996</v>
      </c>
      <c r="I12" s="426">
        <v>1.121</v>
      </c>
      <c r="J12" s="426"/>
      <c r="K12" s="427">
        <v>0.19</v>
      </c>
      <c r="L12" s="6"/>
      <c r="M12" s="6"/>
    </row>
    <row r="13" spans="1:13" customFormat="1" ht="15" customHeight="1" x14ac:dyDescent="0.25">
      <c r="A13" s="187" t="s">
        <v>423</v>
      </c>
      <c r="B13" s="428"/>
      <c r="C13" s="429"/>
      <c r="D13" s="429"/>
      <c r="E13" s="429"/>
      <c r="F13" s="429"/>
      <c r="G13" s="429"/>
      <c r="H13" s="429"/>
      <c r="I13" s="429"/>
      <c r="J13" s="429"/>
      <c r="K13" s="430"/>
      <c r="L13" s="6"/>
      <c r="M13" s="6"/>
    </row>
    <row r="14" spans="1:13" customFormat="1" ht="15" customHeight="1" x14ac:dyDescent="0.25">
      <c r="A14" s="187" t="s">
        <v>424</v>
      </c>
      <c r="B14" s="428"/>
      <c r="C14" s="429"/>
      <c r="D14" s="429"/>
      <c r="E14" s="429"/>
      <c r="F14" s="429"/>
      <c r="G14" s="429"/>
      <c r="H14" s="429"/>
      <c r="I14" s="429">
        <v>0.5</v>
      </c>
      <c r="J14" s="429"/>
      <c r="K14" s="430"/>
      <c r="L14" s="6"/>
      <c r="M14" s="6"/>
    </row>
    <row r="15" spans="1:13" customFormat="1" ht="15" customHeight="1" x14ac:dyDescent="0.25">
      <c r="A15" s="187" t="s">
        <v>420</v>
      </c>
      <c r="B15" s="428"/>
      <c r="C15" s="429"/>
      <c r="D15" s="429"/>
      <c r="E15" s="429"/>
      <c r="F15" s="429"/>
      <c r="G15" s="429"/>
      <c r="H15" s="429"/>
      <c r="I15" s="429"/>
      <c r="J15" s="429"/>
      <c r="K15" s="430"/>
      <c r="L15" s="6"/>
      <c r="M15" s="6"/>
    </row>
    <row r="16" spans="1:13" customFormat="1" ht="15" customHeight="1" x14ac:dyDescent="0.25">
      <c r="A16" s="187" t="s">
        <v>421</v>
      </c>
      <c r="B16" s="428">
        <v>2.2519999999999998</v>
      </c>
      <c r="C16" s="429">
        <v>0.748</v>
      </c>
      <c r="D16" s="429">
        <v>3.8180000000000001</v>
      </c>
      <c r="E16" s="429"/>
      <c r="F16" s="429"/>
      <c r="G16" s="429"/>
      <c r="H16" s="429"/>
      <c r="I16" s="429"/>
      <c r="J16" s="429"/>
      <c r="K16" s="434">
        <v>0.19</v>
      </c>
      <c r="L16" s="6"/>
      <c r="M16" s="6"/>
    </row>
    <row r="17" spans="1:13" customFormat="1" ht="15" customHeight="1" x14ac:dyDescent="0.25">
      <c r="A17" s="187" t="s">
        <v>422</v>
      </c>
      <c r="B17" s="428"/>
      <c r="C17" s="429"/>
      <c r="D17" s="429"/>
      <c r="E17" s="429"/>
      <c r="F17" s="429"/>
      <c r="G17" s="429"/>
      <c r="H17" s="429"/>
      <c r="I17" s="429">
        <v>0.42699999999999999</v>
      </c>
      <c r="J17" s="429"/>
      <c r="K17" s="430"/>
      <c r="L17" s="6"/>
      <c r="M17" s="6"/>
    </row>
    <row r="18" spans="1:13" customFormat="1" ht="15" customHeight="1" x14ac:dyDescent="0.25">
      <c r="A18" s="187" t="s">
        <v>425</v>
      </c>
      <c r="B18" s="432"/>
      <c r="C18" s="429"/>
      <c r="D18" s="429">
        <v>1</v>
      </c>
      <c r="E18" s="429"/>
      <c r="F18" s="429"/>
      <c r="G18" s="429"/>
      <c r="H18" s="429">
        <v>0.83299999999999996</v>
      </c>
      <c r="I18" s="429">
        <v>0.19400000000000001</v>
      </c>
      <c r="J18" s="429"/>
      <c r="K18" s="430"/>
      <c r="L18" s="6"/>
      <c r="M18" s="6"/>
    </row>
    <row r="19" spans="1:13" customFormat="1" ht="15" customHeight="1" thickBot="1" x14ac:dyDescent="0.3">
      <c r="A19" s="433" t="s">
        <v>445</v>
      </c>
      <c r="B19" s="428">
        <v>1</v>
      </c>
      <c r="C19" s="429">
        <v>0.5</v>
      </c>
      <c r="D19" s="429">
        <v>1.8169999999999999</v>
      </c>
      <c r="E19" s="429"/>
      <c r="F19" s="429"/>
      <c r="G19" s="429"/>
      <c r="H19" s="429"/>
      <c r="I19" s="429"/>
      <c r="J19" s="429"/>
      <c r="K19" s="430">
        <v>0.15</v>
      </c>
      <c r="L19" s="6"/>
      <c r="M19" s="6"/>
    </row>
    <row r="20" spans="1:13" customFormat="1" ht="15" customHeight="1" x14ac:dyDescent="0.25">
      <c r="A20" s="159" t="s">
        <v>560</v>
      </c>
      <c r="B20" s="425">
        <v>2.0699999999999998</v>
      </c>
      <c r="C20" s="426">
        <v>3.9590000000000001</v>
      </c>
      <c r="D20" s="426">
        <v>1.3340000000000001</v>
      </c>
      <c r="E20" s="426">
        <v>0.66600000000000004</v>
      </c>
      <c r="F20" s="426">
        <v>0.02</v>
      </c>
      <c r="G20" s="426"/>
      <c r="H20" s="426"/>
      <c r="I20" s="426">
        <v>0.13</v>
      </c>
      <c r="J20" s="426"/>
      <c r="K20" s="427">
        <v>0.247</v>
      </c>
      <c r="L20" s="6"/>
      <c r="M20" s="6"/>
    </row>
    <row r="21" spans="1:13" customFormat="1" ht="15" customHeight="1" x14ac:dyDescent="0.25">
      <c r="A21" s="187" t="s">
        <v>423</v>
      </c>
      <c r="B21" s="428"/>
      <c r="C21" s="429"/>
      <c r="D21" s="429"/>
      <c r="E21" s="429"/>
      <c r="F21" s="429"/>
      <c r="G21" s="429"/>
      <c r="H21" s="429"/>
      <c r="I21" s="429"/>
      <c r="J21" s="429"/>
      <c r="K21" s="430"/>
      <c r="L21" s="6"/>
      <c r="M21" s="6"/>
    </row>
    <row r="22" spans="1:13" customFormat="1" ht="15" customHeight="1" x14ac:dyDescent="0.25">
      <c r="A22" s="187" t="s">
        <v>424</v>
      </c>
      <c r="B22" s="428"/>
      <c r="C22" s="429"/>
      <c r="D22" s="429"/>
      <c r="E22" s="429"/>
      <c r="F22" s="429"/>
      <c r="G22" s="429"/>
      <c r="H22" s="429"/>
      <c r="I22" s="429"/>
      <c r="J22" s="429"/>
      <c r="K22" s="430"/>
      <c r="L22" s="6"/>
      <c r="M22" s="6"/>
    </row>
    <row r="23" spans="1:13" customFormat="1" ht="15" customHeight="1" x14ac:dyDescent="0.25">
      <c r="A23" s="187" t="s">
        <v>420</v>
      </c>
      <c r="B23" s="428"/>
      <c r="C23" s="429"/>
      <c r="D23" s="429"/>
      <c r="E23" s="429"/>
      <c r="F23" s="429"/>
      <c r="G23" s="429"/>
      <c r="H23" s="429"/>
      <c r="I23" s="429"/>
      <c r="J23" s="429"/>
      <c r="K23" s="430"/>
      <c r="L23" s="6"/>
      <c r="M23" s="6"/>
    </row>
    <row r="24" spans="1:13" customFormat="1" ht="15" customHeight="1" x14ac:dyDescent="0.25">
      <c r="A24" s="187" t="s">
        <v>421</v>
      </c>
      <c r="B24" s="428">
        <v>2.0699999999999998</v>
      </c>
      <c r="C24" s="429">
        <v>3.9590000000000001</v>
      </c>
      <c r="D24" s="429">
        <v>1.3340000000000001</v>
      </c>
      <c r="E24" s="429">
        <v>0.66600000000000004</v>
      </c>
      <c r="F24" s="429"/>
      <c r="G24" s="429"/>
      <c r="H24" s="429"/>
      <c r="I24" s="431">
        <v>0.13</v>
      </c>
      <c r="J24" s="429"/>
      <c r="K24" s="430">
        <v>0.247</v>
      </c>
      <c r="L24" s="6"/>
      <c r="M24" s="6"/>
    </row>
    <row r="25" spans="1:13" customFormat="1" ht="15" customHeight="1" x14ac:dyDescent="0.25">
      <c r="A25" s="187" t="s">
        <v>422</v>
      </c>
      <c r="B25" s="428"/>
      <c r="C25" s="429"/>
      <c r="D25" s="429"/>
      <c r="E25" s="429"/>
      <c r="F25" s="429"/>
      <c r="G25" s="429"/>
      <c r="H25" s="429"/>
      <c r="I25" s="431"/>
      <c r="J25" s="429"/>
      <c r="K25" s="430"/>
      <c r="L25" s="6"/>
      <c r="M25" s="6"/>
    </row>
    <row r="26" spans="1:13" customFormat="1" ht="15" customHeight="1" x14ac:dyDescent="0.25">
      <c r="A26" s="187" t="s">
        <v>425</v>
      </c>
      <c r="B26" s="432"/>
      <c r="C26" s="429"/>
      <c r="D26" s="429"/>
      <c r="E26" s="429"/>
      <c r="F26" s="431">
        <v>0.02</v>
      </c>
      <c r="G26" s="429"/>
      <c r="H26" s="429"/>
      <c r="I26" s="431"/>
      <c r="J26" s="429"/>
      <c r="K26" s="430"/>
      <c r="L26" s="6"/>
      <c r="M26" s="6"/>
    </row>
    <row r="27" spans="1:13" customFormat="1" ht="15" customHeight="1" thickBot="1" x14ac:dyDescent="0.3">
      <c r="A27" s="433" t="s">
        <v>445</v>
      </c>
      <c r="B27" s="428"/>
      <c r="C27" s="429">
        <v>1.7090000000000001</v>
      </c>
      <c r="D27" s="429">
        <v>0.33400000000000002</v>
      </c>
      <c r="E27" s="429">
        <v>0.66600000000000004</v>
      </c>
      <c r="F27" s="429"/>
      <c r="G27" s="429"/>
      <c r="H27" s="429"/>
      <c r="I27" s="431">
        <v>0.13</v>
      </c>
      <c r="J27" s="429"/>
      <c r="K27" s="430">
        <v>0.247</v>
      </c>
      <c r="L27" s="6"/>
      <c r="M27" s="6"/>
    </row>
    <row r="28" spans="1:13" customFormat="1" ht="15" customHeight="1" x14ac:dyDescent="0.25">
      <c r="A28" s="159" t="s">
        <v>554</v>
      </c>
      <c r="B28" s="425"/>
      <c r="C28" s="426">
        <v>1.02</v>
      </c>
      <c r="D28" s="426">
        <v>1</v>
      </c>
      <c r="E28" s="426"/>
      <c r="F28" s="426"/>
      <c r="G28" s="426"/>
      <c r="H28" s="426">
        <v>1</v>
      </c>
      <c r="I28" s="426">
        <v>0.83</v>
      </c>
      <c r="J28" s="426">
        <v>1.6339999999999999</v>
      </c>
      <c r="K28" s="427">
        <v>1.82</v>
      </c>
      <c r="L28" s="6"/>
      <c r="M28" s="6"/>
    </row>
    <row r="29" spans="1:13" customFormat="1" ht="15" customHeight="1" x14ac:dyDescent="0.25">
      <c r="A29" s="187" t="s">
        <v>423</v>
      </c>
      <c r="B29" s="428"/>
      <c r="C29" s="429"/>
      <c r="D29" s="429"/>
      <c r="E29" s="429"/>
      <c r="F29" s="429"/>
      <c r="G29" s="429"/>
      <c r="H29" s="429"/>
      <c r="I29" s="429"/>
      <c r="J29" s="429"/>
      <c r="K29" s="430"/>
      <c r="L29" s="6"/>
      <c r="M29" s="6"/>
    </row>
    <row r="30" spans="1:13" customFormat="1" ht="15" customHeight="1" x14ac:dyDescent="0.25">
      <c r="A30" s="187" t="s">
        <v>424</v>
      </c>
      <c r="B30" s="428"/>
      <c r="C30" s="429"/>
      <c r="D30" s="429"/>
      <c r="E30" s="429"/>
      <c r="F30" s="429"/>
      <c r="G30" s="429"/>
      <c r="H30" s="429"/>
      <c r="I30" s="429"/>
      <c r="J30" s="429"/>
      <c r="K30" s="430"/>
      <c r="L30" s="6"/>
      <c r="M30" s="6"/>
    </row>
    <row r="31" spans="1:13" customFormat="1" ht="15" customHeight="1" x14ac:dyDescent="0.25">
      <c r="A31" s="187" t="s">
        <v>420</v>
      </c>
      <c r="B31" s="428"/>
      <c r="C31" s="429"/>
      <c r="D31" s="429"/>
      <c r="E31" s="429"/>
      <c r="F31" s="429"/>
      <c r="G31" s="429"/>
      <c r="H31" s="429"/>
      <c r="I31" s="429"/>
      <c r="J31" s="429"/>
      <c r="K31" s="430"/>
      <c r="L31" s="6"/>
      <c r="M31" s="6"/>
    </row>
    <row r="32" spans="1:13" customFormat="1" ht="15" customHeight="1" x14ac:dyDescent="0.25">
      <c r="A32" s="187" t="s">
        <v>421</v>
      </c>
      <c r="B32" s="428"/>
      <c r="C32" s="431">
        <v>1.02</v>
      </c>
      <c r="D32" s="429">
        <v>1</v>
      </c>
      <c r="E32" s="429"/>
      <c r="F32" s="429"/>
      <c r="G32" s="429"/>
      <c r="H32" s="429"/>
      <c r="I32" s="431">
        <v>0.83</v>
      </c>
      <c r="J32" s="429">
        <v>1.232</v>
      </c>
      <c r="K32" s="434">
        <v>1.02</v>
      </c>
      <c r="L32" s="6"/>
      <c r="M32" s="6"/>
    </row>
    <row r="33" spans="1:13" customFormat="1" ht="15" customHeight="1" x14ac:dyDescent="0.25">
      <c r="A33" s="187" t="s">
        <v>422</v>
      </c>
      <c r="B33" s="428"/>
      <c r="C33" s="429"/>
      <c r="D33" s="429"/>
      <c r="E33" s="429"/>
      <c r="F33" s="429"/>
      <c r="G33" s="429"/>
      <c r="H33" s="429"/>
      <c r="I33" s="429"/>
      <c r="J33" s="429"/>
      <c r="K33" s="430">
        <v>0.8</v>
      </c>
      <c r="L33" s="6"/>
      <c r="M33" s="6"/>
    </row>
    <row r="34" spans="1:13" customFormat="1" ht="15" customHeight="1" x14ac:dyDescent="0.25">
      <c r="A34" s="187" t="s">
        <v>425</v>
      </c>
      <c r="B34" s="432"/>
      <c r="C34" s="429"/>
      <c r="D34" s="429"/>
      <c r="E34" s="429"/>
      <c r="F34" s="429"/>
      <c r="G34" s="429"/>
      <c r="H34" s="429">
        <v>1</v>
      </c>
      <c r="I34" s="429"/>
      <c r="J34" s="429">
        <v>0.40200000000000002</v>
      </c>
      <c r="K34" s="430"/>
      <c r="L34" s="6"/>
      <c r="M34" s="6"/>
    </row>
    <row r="35" spans="1:13" customFormat="1" ht="15" customHeight="1" thickBot="1" x14ac:dyDescent="0.3">
      <c r="A35" s="433" t="s">
        <v>445</v>
      </c>
      <c r="B35" s="428"/>
      <c r="C35" s="431">
        <v>0.02</v>
      </c>
      <c r="D35" s="429"/>
      <c r="E35" s="429"/>
      <c r="F35" s="429"/>
      <c r="G35" s="429"/>
      <c r="H35" s="429"/>
      <c r="I35" s="431">
        <v>0.83</v>
      </c>
      <c r="J35" s="429">
        <v>0.23200000000000001</v>
      </c>
      <c r="K35" s="434">
        <v>1.01</v>
      </c>
      <c r="L35" s="6"/>
      <c r="M35" s="6"/>
    </row>
    <row r="36" spans="1:13" customFormat="1" ht="15" customHeight="1" x14ac:dyDescent="0.25">
      <c r="A36" s="159" t="s">
        <v>555</v>
      </c>
      <c r="B36" s="425">
        <v>4.077</v>
      </c>
      <c r="C36" s="426">
        <v>4.6319999999999997</v>
      </c>
      <c r="D36" s="426">
        <v>5.0389999999999997</v>
      </c>
      <c r="E36" s="426"/>
      <c r="F36" s="426">
        <v>1.2749999999999999</v>
      </c>
      <c r="G36" s="426"/>
      <c r="H36" s="426"/>
      <c r="I36" s="426"/>
      <c r="J36" s="426"/>
      <c r="K36" s="427"/>
      <c r="L36" s="6"/>
      <c r="M36" s="6"/>
    </row>
    <row r="37" spans="1:13" customFormat="1" ht="15" customHeight="1" x14ac:dyDescent="0.25">
      <c r="A37" s="187" t="s">
        <v>423</v>
      </c>
      <c r="B37" s="428">
        <v>1</v>
      </c>
      <c r="C37" s="429"/>
      <c r="D37" s="429"/>
      <c r="E37" s="429"/>
      <c r="F37" s="429"/>
      <c r="G37" s="429"/>
      <c r="H37" s="429"/>
      <c r="I37" s="429"/>
      <c r="J37" s="429"/>
      <c r="K37" s="430"/>
      <c r="L37" s="6"/>
      <c r="M37" s="6"/>
    </row>
    <row r="38" spans="1:13" customFormat="1" ht="15" customHeight="1" x14ac:dyDescent="0.25">
      <c r="A38" s="187" t="s">
        <v>424</v>
      </c>
      <c r="B38" s="428"/>
      <c r="C38" s="429"/>
      <c r="D38" s="429"/>
      <c r="E38" s="429"/>
      <c r="F38" s="429"/>
      <c r="G38" s="429"/>
      <c r="H38" s="429"/>
      <c r="I38" s="429"/>
      <c r="J38" s="429"/>
      <c r="K38" s="430"/>
      <c r="L38" s="6"/>
      <c r="M38" s="6"/>
    </row>
    <row r="39" spans="1:13" customFormat="1" ht="15" customHeight="1" x14ac:dyDescent="0.25">
      <c r="A39" s="187" t="s">
        <v>420</v>
      </c>
      <c r="B39" s="428"/>
      <c r="C39" s="429"/>
      <c r="D39" s="429"/>
      <c r="E39" s="429"/>
      <c r="F39" s="429"/>
      <c r="G39" s="429"/>
      <c r="H39" s="429"/>
      <c r="I39" s="429"/>
      <c r="J39" s="429"/>
      <c r="K39" s="430"/>
      <c r="L39" s="6"/>
      <c r="M39" s="6"/>
    </row>
    <row r="40" spans="1:13" customFormat="1" ht="15" customHeight="1" x14ac:dyDescent="0.25">
      <c r="A40" s="187" t="s">
        <v>421</v>
      </c>
      <c r="B40" s="428">
        <v>3.077</v>
      </c>
      <c r="C40" s="429">
        <v>4.6319999999999997</v>
      </c>
      <c r="D40" s="429">
        <v>3.1240000000000001</v>
      </c>
      <c r="E40" s="429"/>
      <c r="F40" s="429"/>
      <c r="G40" s="429"/>
      <c r="H40" s="429"/>
      <c r="I40" s="429"/>
      <c r="J40" s="429"/>
      <c r="K40" s="430"/>
      <c r="L40" s="6"/>
      <c r="M40" s="6"/>
    </row>
    <row r="41" spans="1:13" customFormat="1" ht="15" customHeight="1" x14ac:dyDescent="0.25">
      <c r="A41" s="187" t="s">
        <v>422</v>
      </c>
      <c r="B41" s="428"/>
      <c r="C41" s="429"/>
      <c r="D41" s="429"/>
      <c r="E41" s="429"/>
      <c r="F41" s="429"/>
      <c r="G41" s="429"/>
      <c r="H41" s="429"/>
      <c r="I41" s="429"/>
      <c r="J41" s="429"/>
      <c r="K41" s="430"/>
      <c r="L41" s="6"/>
      <c r="M41" s="6"/>
    </row>
    <row r="42" spans="1:13" customFormat="1" ht="15" customHeight="1" x14ac:dyDescent="0.25">
      <c r="A42" s="187" t="s">
        <v>425</v>
      </c>
      <c r="B42" s="432"/>
      <c r="C42" s="429"/>
      <c r="D42" s="429">
        <v>1.915</v>
      </c>
      <c r="E42" s="429"/>
      <c r="F42" s="429">
        <v>1.2749999999999999</v>
      </c>
      <c r="G42" s="429"/>
      <c r="H42" s="429"/>
      <c r="I42" s="429"/>
      <c r="J42" s="429"/>
      <c r="K42" s="430"/>
      <c r="L42" s="6"/>
      <c r="M42" s="6"/>
    </row>
    <row r="43" spans="1:13" customFormat="1" ht="15" customHeight="1" thickBot="1" x14ac:dyDescent="0.3">
      <c r="A43" s="433" t="s">
        <v>445</v>
      </c>
      <c r="B43" s="428">
        <v>0.53700000000000003</v>
      </c>
      <c r="C43" s="429">
        <v>4.6319999999999997</v>
      </c>
      <c r="D43" s="429">
        <v>3.1240000000000001</v>
      </c>
      <c r="E43" s="429"/>
      <c r="F43" s="429">
        <v>0.27500000000000002</v>
      </c>
      <c r="G43" s="429"/>
      <c r="H43" s="429"/>
      <c r="I43" s="429"/>
      <c r="J43" s="429"/>
      <c r="K43" s="430"/>
      <c r="L43" s="6"/>
      <c r="M43" s="6"/>
    </row>
    <row r="44" spans="1:13" customFormat="1" ht="15" customHeight="1" x14ac:dyDescent="0.25">
      <c r="A44" s="159" t="s">
        <v>556</v>
      </c>
      <c r="B44" s="425">
        <v>0.5</v>
      </c>
      <c r="C44" s="426">
        <v>0.53</v>
      </c>
      <c r="D44" s="426">
        <v>1.9</v>
      </c>
      <c r="E44" s="426"/>
      <c r="F44" s="426"/>
      <c r="G44" s="426"/>
      <c r="H44" s="426"/>
      <c r="I44" s="426"/>
      <c r="J44" s="426"/>
      <c r="K44" s="427">
        <v>1.3</v>
      </c>
      <c r="L44" s="6"/>
      <c r="M44" s="6"/>
    </row>
    <row r="45" spans="1:13" customFormat="1" ht="15" customHeight="1" x14ac:dyDescent="0.25">
      <c r="A45" s="187" t="s">
        <v>423</v>
      </c>
      <c r="B45" s="428"/>
      <c r="C45" s="429"/>
      <c r="D45" s="429"/>
      <c r="E45" s="429"/>
      <c r="F45" s="429"/>
      <c r="G45" s="429"/>
      <c r="H45" s="429"/>
      <c r="I45" s="429"/>
      <c r="J45" s="429"/>
      <c r="K45" s="430"/>
      <c r="L45" s="6"/>
      <c r="M45" s="6"/>
    </row>
    <row r="46" spans="1:13" customFormat="1" ht="15" customHeight="1" x14ac:dyDescent="0.25">
      <c r="A46" s="187" t="s">
        <v>424</v>
      </c>
      <c r="B46" s="428"/>
      <c r="C46" s="429"/>
      <c r="D46" s="429"/>
      <c r="E46" s="429"/>
      <c r="F46" s="429"/>
      <c r="G46" s="429"/>
      <c r="H46" s="429"/>
      <c r="I46" s="429"/>
      <c r="J46" s="429"/>
      <c r="K46" s="430"/>
      <c r="L46" s="6"/>
      <c r="M46" s="6"/>
    </row>
    <row r="47" spans="1:13" customFormat="1" ht="15" customHeight="1" x14ac:dyDescent="0.25">
      <c r="A47" s="187" t="s">
        <v>420</v>
      </c>
      <c r="B47" s="428"/>
      <c r="C47" s="429"/>
      <c r="D47" s="429"/>
      <c r="E47" s="429"/>
      <c r="F47" s="429"/>
      <c r="G47" s="429"/>
      <c r="H47" s="429"/>
      <c r="I47" s="429"/>
      <c r="J47" s="429"/>
      <c r="K47" s="430"/>
      <c r="L47" s="6"/>
      <c r="M47" s="6"/>
    </row>
    <row r="48" spans="1:13" customFormat="1" ht="15" customHeight="1" x14ac:dyDescent="0.25">
      <c r="A48" s="187" t="s">
        <v>421</v>
      </c>
      <c r="B48" s="428">
        <v>0.5</v>
      </c>
      <c r="C48" s="431">
        <v>0.53</v>
      </c>
      <c r="D48" s="429">
        <v>1.9</v>
      </c>
      <c r="E48" s="429"/>
      <c r="F48" s="429"/>
      <c r="G48" s="429"/>
      <c r="H48" s="429"/>
      <c r="I48" s="429"/>
      <c r="J48" s="429"/>
      <c r="K48" s="430">
        <v>1.3</v>
      </c>
      <c r="L48" s="6"/>
      <c r="M48" s="6"/>
    </row>
    <row r="49" spans="1:13" customFormat="1" ht="15" customHeight="1" x14ac:dyDescent="0.25">
      <c r="A49" s="187" t="s">
        <v>422</v>
      </c>
      <c r="B49" s="428"/>
      <c r="C49" s="429"/>
      <c r="D49" s="429"/>
      <c r="E49" s="429"/>
      <c r="F49" s="429"/>
      <c r="G49" s="429"/>
      <c r="H49" s="429"/>
      <c r="I49" s="429"/>
      <c r="J49" s="429"/>
      <c r="K49" s="430"/>
      <c r="L49" s="6"/>
      <c r="M49" s="6"/>
    </row>
    <row r="50" spans="1:13" customFormat="1" ht="15" customHeight="1" x14ac:dyDescent="0.25">
      <c r="A50" s="187" t="s">
        <v>425</v>
      </c>
      <c r="B50" s="432"/>
      <c r="C50" s="429"/>
      <c r="D50" s="429"/>
      <c r="E50" s="429"/>
      <c r="F50" s="429"/>
      <c r="G50" s="429"/>
      <c r="H50" s="429"/>
      <c r="I50" s="429"/>
      <c r="J50" s="429"/>
      <c r="K50" s="430"/>
      <c r="L50" s="6"/>
      <c r="M50" s="6"/>
    </row>
    <row r="51" spans="1:13" customFormat="1" ht="15" customHeight="1" thickBot="1" x14ac:dyDescent="0.3">
      <c r="A51" s="433" t="s">
        <v>445</v>
      </c>
      <c r="B51" s="428"/>
      <c r="C51" s="431">
        <v>0.03</v>
      </c>
      <c r="D51" s="429">
        <v>1</v>
      </c>
      <c r="E51" s="429"/>
      <c r="F51" s="429"/>
      <c r="G51" s="429"/>
      <c r="H51" s="429"/>
      <c r="I51" s="429"/>
      <c r="J51" s="429"/>
      <c r="K51" s="430">
        <v>1</v>
      </c>
      <c r="L51" s="6"/>
      <c r="M51" s="6"/>
    </row>
    <row r="52" spans="1:13" customFormat="1" ht="15" customHeight="1" x14ac:dyDescent="0.25">
      <c r="A52" s="159" t="s">
        <v>506</v>
      </c>
      <c r="B52" s="425"/>
      <c r="C52" s="426"/>
      <c r="D52" s="426">
        <v>7.3140000000000001</v>
      </c>
      <c r="E52" s="426"/>
      <c r="F52" s="426"/>
      <c r="G52" s="426"/>
      <c r="H52" s="426">
        <v>7.8019999999999996</v>
      </c>
      <c r="I52" s="426">
        <v>6.9009999999999998</v>
      </c>
      <c r="J52" s="426">
        <v>0.43</v>
      </c>
      <c r="K52" s="427">
        <v>1.887</v>
      </c>
      <c r="L52" s="6"/>
      <c r="M52" s="6"/>
    </row>
    <row r="53" spans="1:13" customFormat="1" ht="15" customHeight="1" x14ac:dyDescent="0.25">
      <c r="A53" s="187" t="s">
        <v>423</v>
      </c>
      <c r="B53" s="428"/>
      <c r="C53" s="429"/>
      <c r="D53" s="429"/>
      <c r="E53" s="429"/>
      <c r="F53" s="429"/>
      <c r="G53" s="429"/>
      <c r="H53" s="429"/>
      <c r="I53" s="429"/>
      <c r="J53" s="429"/>
      <c r="K53" s="430"/>
      <c r="L53" s="6"/>
      <c r="M53" s="6"/>
    </row>
    <row r="54" spans="1:13" customFormat="1" ht="15" customHeight="1" x14ac:dyDescent="0.25">
      <c r="A54" s="187" t="s">
        <v>424</v>
      </c>
      <c r="B54" s="428"/>
      <c r="C54" s="429"/>
      <c r="D54" s="429"/>
      <c r="E54" s="429"/>
      <c r="F54" s="429"/>
      <c r="G54" s="429"/>
      <c r="H54" s="429"/>
      <c r="I54" s="429"/>
      <c r="J54" s="429"/>
      <c r="K54" s="430"/>
      <c r="L54" s="6"/>
      <c r="M54" s="6"/>
    </row>
    <row r="55" spans="1:13" customFormat="1" ht="15" customHeight="1" x14ac:dyDescent="0.25">
      <c r="A55" s="187" t="s">
        <v>420</v>
      </c>
      <c r="B55" s="428"/>
      <c r="C55" s="429"/>
      <c r="D55" s="429"/>
      <c r="E55" s="429"/>
      <c r="F55" s="429"/>
      <c r="G55" s="429"/>
      <c r="H55" s="429"/>
      <c r="I55" s="429"/>
      <c r="J55" s="429"/>
      <c r="K55" s="430"/>
      <c r="L55" s="6"/>
      <c r="M55" s="6"/>
    </row>
    <row r="56" spans="1:13" customFormat="1" ht="15" customHeight="1" x14ac:dyDescent="0.25">
      <c r="A56" s="187" t="s">
        <v>421</v>
      </c>
      <c r="B56" s="428"/>
      <c r="C56" s="429"/>
      <c r="D56" s="429">
        <v>2.42</v>
      </c>
      <c r="E56" s="429"/>
      <c r="F56" s="429"/>
      <c r="G56" s="429"/>
      <c r="H56" s="429"/>
      <c r="I56" s="429">
        <v>8.5000000000000006E-2</v>
      </c>
      <c r="J56" s="429"/>
      <c r="K56" s="430">
        <v>1.7869999999999999</v>
      </c>
      <c r="L56" s="6"/>
      <c r="M56" s="6"/>
    </row>
    <row r="57" spans="1:13" customFormat="1" ht="15" customHeight="1" x14ac:dyDescent="0.25">
      <c r="A57" s="187" t="s">
        <v>422</v>
      </c>
      <c r="B57" s="428"/>
      <c r="C57" s="429"/>
      <c r="D57" s="429">
        <v>0.88</v>
      </c>
      <c r="E57" s="429"/>
      <c r="F57" s="429"/>
      <c r="G57" s="429"/>
      <c r="H57" s="429"/>
      <c r="I57" s="429">
        <v>3.0009999999999999</v>
      </c>
      <c r="J57" s="429"/>
      <c r="K57" s="430"/>
      <c r="L57" s="6"/>
      <c r="M57" s="6"/>
    </row>
    <row r="58" spans="1:13" customFormat="1" ht="15" customHeight="1" x14ac:dyDescent="0.25">
      <c r="A58" s="187" t="s">
        <v>425</v>
      </c>
      <c r="B58" s="432"/>
      <c r="C58" s="429"/>
      <c r="D58" s="429">
        <v>4.0140000000000002</v>
      </c>
      <c r="E58" s="429"/>
      <c r="F58" s="429"/>
      <c r="G58" s="429"/>
      <c r="H58" s="429">
        <v>7.8019999999999996</v>
      </c>
      <c r="I58" s="429">
        <v>3.8149999999999999</v>
      </c>
      <c r="J58" s="429">
        <v>0.43</v>
      </c>
      <c r="K58" s="430">
        <v>0.1</v>
      </c>
      <c r="L58" s="6"/>
      <c r="M58" s="6"/>
    </row>
    <row r="59" spans="1:13" customFormat="1" ht="15" customHeight="1" thickBot="1" x14ac:dyDescent="0.3">
      <c r="A59" s="187" t="s">
        <v>445</v>
      </c>
      <c r="B59" s="428"/>
      <c r="C59" s="429"/>
      <c r="D59" s="429">
        <v>3.0550000000000002</v>
      </c>
      <c r="E59" s="429"/>
      <c r="F59" s="429"/>
      <c r="G59" s="429"/>
      <c r="H59" s="429">
        <v>2.8039999999999998</v>
      </c>
      <c r="I59" s="429">
        <v>3.1859999999999999</v>
      </c>
      <c r="J59" s="429">
        <v>0.1</v>
      </c>
      <c r="K59" s="434">
        <v>1.2749999999999999</v>
      </c>
      <c r="L59" s="6"/>
      <c r="M59" s="6"/>
    </row>
    <row r="60" spans="1:13" customFormat="1" ht="15" customHeight="1" x14ac:dyDescent="0.25">
      <c r="A60" s="248" t="s">
        <v>87</v>
      </c>
      <c r="B60" s="435"/>
      <c r="C60" s="426"/>
      <c r="D60" s="426"/>
      <c r="E60" s="426"/>
      <c r="F60" s="426"/>
      <c r="G60" s="426"/>
      <c r="H60" s="426">
        <v>1</v>
      </c>
      <c r="I60" s="426"/>
      <c r="J60" s="426"/>
      <c r="K60" s="427">
        <v>1.7</v>
      </c>
      <c r="L60" s="6"/>
      <c r="M60" s="6"/>
    </row>
    <row r="61" spans="1:13" customFormat="1" ht="15" customHeight="1" x14ac:dyDescent="0.25">
      <c r="A61" s="187" t="s">
        <v>423</v>
      </c>
      <c r="B61" s="428"/>
      <c r="C61" s="429"/>
      <c r="D61" s="429"/>
      <c r="E61" s="429"/>
      <c r="F61" s="429"/>
      <c r="G61" s="429"/>
      <c r="H61" s="429"/>
      <c r="I61" s="429"/>
      <c r="J61" s="429"/>
      <c r="K61" s="430"/>
      <c r="L61" s="6"/>
      <c r="M61" s="6"/>
    </row>
    <row r="62" spans="1:13" customFormat="1" ht="15" customHeight="1" x14ac:dyDescent="0.25">
      <c r="A62" s="187" t="s">
        <v>424</v>
      </c>
      <c r="B62" s="428"/>
      <c r="C62" s="429"/>
      <c r="D62" s="429"/>
      <c r="E62" s="429"/>
      <c r="F62" s="429"/>
      <c r="G62" s="429"/>
      <c r="H62" s="429"/>
      <c r="I62" s="429"/>
      <c r="J62" s="429"/>
      <c r="K62" s="434"/>
      <c r="L62" s="6"/>
      <c r="M62" s="6"/>
    </row>
    <row r="63" spans="1:13" customFormat="1" ht="15" customHeight="1" x14ac:dyDescent="0.25">
      <c r="A63" s="187" t="s">
        <v>420</v>
      </c>
      <c r="B63" s="428"/>
      <c r="C63" s="429"/>
      <c r="D63" s="429"/>
      <c r="E63" s="429"/>
      <c r="F63" s="429"/>
      <c r="G63" s="429"/>
      <c r="H63" s="429"/>
      <c r="I63" s="429"/>
      <c r="J63" s="429"/>
      <c r="K63" s="434"/>
      <c r="L63" s="6"/>
      <c r="M63" s="6"/>
    </row>
    <row r="64" spans="1:13" customFormat="1" ht="15" customHeight="1" x14ac:dyDescent="0.25">
      <c r="A64" s="187" t="s">
        <v>421</v>
      </c>
      <c r="B64" s="428"/>
      <c r="C64" s="429"/>
      <c r="D64" s="429"/>
      <c r="E64" s="429"/>
      <c r="F64" s="429"/>
      <c r="G64" s="429"/>
      <c r="H64" s="429"/>
      <c r="I64" s="429"/>
      <c r="J64" s="429"/>
      <c r="K64" s="434">
        <v>1.27</v>
      </c>
      <c r="L64" s="6"/>
      <c r="M64" s="6"/>
    </row>
    <row r="65" spans="1:13" customFormat="1" ht="15" customHeight="1" x14ac:dyDescent="0.25">
      <c r="A65" s="187" t="s">
        <v>422</v>
      </c>
      <c r="B65" s="428"/>
      <c r="C65" s="429"/>
      <c r="D65" s="429"/>
      <c r="E65" s="429"/>
      <c r="F65" s="429"/>
      <c r="G65" s="429"/>
      <c r="H65" s="429"/>
      <c r="I65" s="429"/>
      <c r="J65" s="429"/>
      <c r="K65" s="434"/>
      <c r="L65" s="6"/>
      <c r="M65" s="6"/>
    </row>
    <row r="66" spans="1:13" customFormat="1" ht="15" customHeight="1" x14ac:dyDescent="0.25">
      <c r="A66" s="187" t="s">
        <v>425</v>
      </c>
      <c r="B66" s="432"/>
      <c r="C66" s="429"/>
      <c r="D66" s="429"/>
      <c r="E66" s="429"/>
      <c r="F66" s="429"/>
      <c r="G66" s="429"/>
      <c r="H66" s="429">
        <v>1</v>
      </c>
      <c r="I66" s="429"/>
      <c r="J66" s="429"/>
      <c r="K66" s="434">
        <v>0.43</v>
      </c>
      <c r="L66" s="6"/>
      <c r="M66" s="6"/>
    </row>
    <row r="67" spans="1:13" customFormat="1" ht="15" customHeight="1" thickBot="1" x14ac:dyDescent="0.3">
      <c r="A67" s="187" t="s">
        <v>445</v>
      </c>
      <c r="B67" s="428"/>
      <c r="C67" s="429"/>
      <c r="D67" s="429"/>
      <c r="E67" s="429"/>
      <c r="F67" s="429"/>
      <c r="G67" s="429"/>
      <c r="H67" s="429"/>
      <c r="I67" s="429"/>
      <c r="J67" s="429"/>
      <c r="K67" s="434">
        <v>0.08</v>
      </c>
      <c r="L67" s="6"/>
      <c r="M67" s="6"/>
    </row>
    <row r="68" spans="1:13" customFormat="1" ht="15" customHeight="1" x14ac:dyDescent="0.25">
      <c r="A68" s="286" t="s">
        <v>559</v>
      </c>
      <c r="B68" s="436">
        <v>9.3149999999999995</v>
      </c>
      <c r="C68" s="437">
        <v>13.225</v>
      </c>
      <c r="D68" s="437">
        <v>24.908999999999999</v>
      </c>
      <c r="E68" s="437">
        <v>2.1619999999999999</v>
      </c>
      <c r="F68" s="437">
        <v>1.2949999999999999</v>
      </c>
      <c r="G68" s="437"/>
      <c r="H68" s="437">
        <v>10.635</v>
      </c>
      <c r="I68" s="437">
        <v>9.6910000000000007</v>
      </c>
      <c r="J68" s="437">
        <v>2.0640000000000001</v>
      </c>
      <c r="K68" s="438">
        <v>5.9240000000000004</v>
      </c>
      <c r="L68" s="1"/>
      <c r="M68" s="1"/>
    </row>
    <row r="69" spans="1:13" customFormat="1" ht="15" customHeight="1" x14ac:dyDescent="0.25">
      <c r="A69" s="187" t="s">
        <v>423</v>
      </c>
      <c r="B69" s="439">
        <v>1</v>
      </c>
      <c r="C69" s="440"/>
      <c r="D69" s="440"/>
      <c r="E69" s="440"/>
      <c r="F69" s="440"/>
      <c r="G69" s="440"/>
      <c r="H69" s="440"/>
      <c r="I69" s="440"/>
      <c r="J69" s="440"/>
      <c r="K69" s="441"/>
      <c r="L69" s="1"/>
      <c r="M69" s="1"/>
    </row>
    <row r="70" spans="1:13" customFormat="1" ht="15" customHeight="1" x14ac:dyDescent="0.25">
      <c r="A70" s="187" t="s">
        <v>424</v>
      </c>
      <c r="B70" s="439"/>
      <c r="C70" s="440"/>
      <c r="D70" s="440"/>
      <c r="E70" s="440"/>
      <c r="F70" s="440"/>
      <c r="G70" s="440"/>
      <c r="H70" s="440"/>
      <c r="I70" s="440">
        <v>0.5</v>
      </c>
      <c r="J70" s="440"/>
      <c r="K70" s="441"/>
      <c r="L70" s="1"/>
      <c r="M70" s="1"/>
    </row>
    <row r="71" spans="1:13" customFormat="1" ht="15" customHeight="1" x14ac:dyDescent="0.25">
      <c r="A71" s="187" t="s">
        <v>420</v>
      </c>
      <c r="B71" s="439"/>
      <c r="C71" s="440"/>
      <c r="D71" s="440"/>
      <c r="E71" s="440"/>
      <c r="F71" s="440"/>
      <c r="G71" s="440"/>
      <c r="H71" s="440"/>
      <c r="I71" s="440"/>
      <c r="J71" s="440"/>
      <c r="K71" s="441"/>
      <c r="L71" s="1"/>
      <c r="M71" s="1"/>
    </row>
    <row r="72" spans="1:13" customFormat="1" ht="15" customHeight="1" x14ac:dyDescent="0.25">
      <c r="A72" s="187" t="s">
        <v>421</v>
      </c>
      <c r="B72" s="439">
        <v>8.3149999999999995</v>
      </c>
      <c r="C72" s="442">
        <v>11.224</v>
      </c>
      <c r="D72" s="442">
        <v>16.100000000000001</v>
      </c>
      <c r="E72" s="442">
        <v>1.1619999999999999</v>
      </c>
      <c r="F72" s="442"/>
      <c r="G72" s="442"/>
      <c r="H72" s="442"/>
      <c r="I72" s="442">
        <v>1.2949999999999999</v>
      </c>
      <c r="J72" s="442">
        <v>1.232</v>
      </c>
      <c r="K72" s="443">
        <v>5.8140000000000001</v>
      </c>
      <c r="L72" s="1"/>
      <c r="M72" s="1"/>
    </row>
    <row r="73" spans="1:13" customFormat="1" ht="15" customHeight="1" x14ac:dyDescent="0.25">
      <c r="A73" s="187" t="s">
        <v>422</v>
      </c>
      <c r="B73" s="439"/>
      <c r="C73" s="442"/>
      <c r="D73" s="442">
        <v>1.88</v>
      </c>
      <c r="E73" s="442"/>
      <c r="F73" s="442"/>
      <c r="G73" s="442"/>
      <c r="H73" s="442"/>
      <c r="I73" s="442">
        <v>3.8029999999999999</v>
      </c>
      <c r="J73" s="442"/>
      <c r="K73" s="443">
        <v>0.8</v>
      </c>
    </row>
    <row r="74" spans="1:13" customFormat="1" ht="15" customHeight="1" x14ac:dyDescent="0.25">
      <c r="A74" s="187" t="s">
        <v>425</v>
      </c>
      <c r="B74" s="444"/>
      <c r="C74" s="445">
        <v>2.0009999999999999</v>
      </c>
      <c r="D74" s="445">
        <v>6.9290000000000003</v>
      </c>
      <c r="E74" s="445">
        <v>1</v>
      </c>
      <c r="F74" s="445">
        <v>1.2949999999999999</v>
      </c>
      <c r="G74" s="445"/>
      <c r="H74" s="445">
        <v>10.635</v>
      </c>
      <c r="I74" s="445">
        <v>4.093</v>
      </c>
      <c r="J74" s="442">
        <v>0.83199999999999996</v>
      </c>
      <c r="K74" s="446">
        <v>0.53</v>
      </c>
    </row>
    <row r="75" spans="1:13" customFormat="1" ht="15" customHeight="1" thickBot="1" x14ac:dyDescent="0.3">
      <c r="A75" s="287" t="s">
        <v>445</v>
      </c>
      <c r="B75" s="447">
        <v>1.7869999999999999</v>
      </c>
      <c r="C75" s="448">
        <v>9.2270000000000003</v>
      </c>
      <c r="D75" s="448">
        <v>11.33</v>
      </c>
      <c r="E75" s="448">
        <v>1.6659999999999999</v>
      </c>
      <c r="F75" s="448">
        <v>0.27500000000000002</v>
      </c>
      <c r="G75" s="448"/>
      <c r="H75" s="448">
        <v>2.8039999999999998</v>
      </c>
      <c r="I75" s="448">
        <v>4.1459999999999999</v>
      </c>
      <c r="J75" s="448">
        <v>0.33200000000000002</v>
      </c>
      <c r="K75" s="449">
        <v>3.762</v>
      </c>
    </row>
  </sheetData>
  <mergeCells count="5">
    <mergeCell ref="A2:A3"/>
    <mergeCell ref="A1:K1"/>
    <mergeCell ref="B2:G2"/>
    <mergeCell ref="K2:K3"/>
    <mergeCell ref="H2:J2"/>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115"/>
  <sheetViews>
    <sheetView topLeftCell="A7" zoomScaleNormal="100" workbookViewId="0">
      <selection activeCell="U103" sqref="U103"/>
    </sheetView>
  </sheetViews>
  <sheetFormatPr defaultColWidth="9.140625" defaultRowHeight="12.75" x14ac:dyDescent="0.2"/>
  <cols>
    <col min="1" max="1" width="47.71093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533" t="s">
        <v>358</v>
      </c>
      <c r="B1" s="534"/>
      <c r="C1" s="534"/>
      <c r="D1" s="534"/>
      <c r="E1" s="534"/>
      <c r="F1" s="534"/>
      <c r="G1" s="534"/>
      <c r="H1" s="534"/>
      <c r="I1" s="534"/>
      <c r="J1" s="535"/>
      <c r="K1" s="536"/>
      <c r="M1" s="532"/>
      <c r="N1" s="532"/>
      <c r="O1" s="532"/>
      <c r="P1" s="532"/>
      <c r="Q1" s="532"/>
      <c r="R1" s="532"/>
      <c r="S1" s="532"/>
      <c r="T1" s="532"/>
      <c r="U1" s="532"/>
      <c r="V1" s="532"/>
      <c r="W1" s="532"/>
    </row>
    <row r="2" spans="1:23" s="5" customFormat="1" ht="38.25" customHeight="1" x14ac:dyDescent="0.25">
      <c r="A2" s="307" t="s">
        <v>505</v>
      </c>
      <c r="B2" s="308"/>
      <c r="C2" s="537" t="s">
        <v>0</v>
      </c>
      <c r="D2" s="538"/>
      <c r="E2" s="537" t="s">
        <v>2</v>
      </c>
      <c r="F2" s="538"/>
      <c r="G2" s="537" t="s">
        <v>1</v>
      </c>
      <c r="H2" s="538"/>
      <c r="I2" s="539" t="s">
        <v>3</v>
      </c>
      <c r="J2" s="540"/>
      <c r="K2" s="309" t="s">
        <v>4</v>
      </c>
      <c r="N2" s="70"/>
      <c r="O2" s="70"/>
      <c r="P2" s="70"/>
      <c r="Q2" s="70"/>
      <c r="R2" s="70"/>
      <c r="S2" s="70"/>
      <c r="T2" s="70"/>
      <c r="U2" s="70"/>
      <c r="V2" s="70"/>
      <c r="W2" s="70"/>
    </row>
    <row r="3" spans="1:23" s="5" customFormat="1" ht="13.5" customHeight="1" thickBot="1" x14ac:dyDescent="0.25">
      <c r="A3" s="310"/>
      <c r="B3" s="311"/>
      <c r="C3" s="312" t="s">
        <v>5</v>
      </c>
      <c r="D3" s="312" t="s">
        <v>6</v>
      </c>
      <c r="E3" s="312" t="s">
        <v>5</v>
      </c>
      <c r="F3" s="312" t="s">
        <v>6</v>
      </c>
      <c r="G3" s="312" t="s">
        <v>5</v>
      </c>
      <c r="H3" s="312" t="s">
        <v>6</v>
      </c>
      <c r="I3" s="313" t="s">
        <v>5</v>
      </c>
      <c r="J3" s="313" t="s">
        <v>6</v>
      </c>
      <c r="K3" s="314"/>
      <c r="M3" s="51"/>
    </row>
    <row r="4" spans="1:23" s="6" customFormat="1" ht="15" customHeight="1" x14ac:dyDescent="0.2">
      <c r="A4" s="273" t="s">
        <v>508</v>
      </c>
      <c r="B4" s="529"/>
      <c r="C4" s="530"/>
      <c r="D4" s="530"/>
      <c r="E4" s="530"/>
      <c r="F4" s="530"/>
      <c r="G4" s="530"/>
      <c r="H4" s="530"/>
      <c r="I4" s="530"/>
      <c r="J4" s="530"/>
      <c r="K4" s="531"/>
      <c r="M4" s="51"/>
    </row>
    <row r="5" spans="1:23" s="2" customFormat="1" x14ac:dyDescent="0.2">
      <c r="A5" s="315" t="s">
        <v>462</v>
      </c>
      <c r="B5" s="316" t="s">
        <v>461</v>
      </c>
      <c r="C5" s="526"/>
      <c r="D5" s="527"/>
      <c r="E5" s="527"/>
      <c r="F5" s="527"/>
      <c r="G5" s="527"/>
      <c r="H5" s="527"/>
      <c r="I5" s="527"/>
      <c r="J5" s="527"/>
      <c r="K5" s="528"/>
    </row>
    <row r="6" spans="1:23" x14ac:dyDescent="0.2">
      <c r="A6" s="163" t="s">
        <v>476</v>
      </c>
      <c r="B6" s="317" t="s">
        <v>463</v>
      </c>
      <c r="C6" s="143"/>
      <c r="D6" s="143"/>
      <c r="E6" s="143"/>
      <c r="F6" s="143"/>
      <c r="G6" s="143"/>
      <c r="H6" s="143"/>
      <c r="I6" s="143"/>
      <c r="J6" s="143"/>
      <c r="K6" s="142">
        <f>SUM(C6:J6)</f>
        <v>0</v>
      </c>
    </row>
    <row r="7" spans="1:23" x14ac:dyDescent="0.2">
      <c r="A7" s="163" t="s">
        <v>477</v>
      </c>
      <c r="B7" s="317" t="s">
        <v>464</v>
      </c>
      <c r="C7" s="143"/>
      <c r="D7" s="143"/>
      <c r="E7" s="143"/>
      <c r="F7" s="143"/>
      <c r="G7" s="143"/>
      <c r="H7" s="143"/>
      <c r="I7" s="126"/>
      <c r="J7" s="144"/>
      <c r="K7" s="142">
        <f t="shared" ref="K7:K16" si="0">SUM(C7:J7)</f>
        <v>0</v>
      </c>
    </row>
    <row r="8" spans="1:23" x14ac:dyDescent="0.2">
      <c r="A8" s="163" t="s">
        <v>478</v>
      </c>
      <c r="B8" s="317" t="s">
        <v>465</v>
      </c>
      <c r="C8" s="143"/>
      <c r="D8" s="143"/>
      <c r="E8" s="143"/>
      <c r="F8" s="143"/>
      <c r="G8" s="143"/>
      <c r="H8" s="143"/>
      <c r="I8" s="126"/>
      <c r="J8" s="144"/>
      <c r="K8" s="142">
        <f t="shared" si="0"/>
        <v>0</v>
      </c>
    </row>
    <row r="9" spans="1:23" x14ac:dyDescent="0.2">
      <c r="A9" s="163" t="s">
        <v>479</v>
      </c>
      <c r="B9" s="317" t="s">
        <v>466</v>
      </c>
      <c r="C9" s="143"/>
      <c r="D9" s="143"/>
      <c r="E9" s="143"/>
      <c r="F9" s="143"/>
      <c r="G9" s="143"/>
      <c r="H9" s="143"/>
      <c r="I9" s="126"/>
      <c r="J9" s="144"/>
      <c r="K9" s="142">
        <f t="shared" si="0"/>
        <v>0</v>
      </c>
    </row>
    <row r="10" spans="1:23" x14ac:dyDescent="0.2">
      <c r="A10" s="163" t="s">
        <v>480</v>
      </c>
      <c r="B10" s="317" t="s">
        <v>467</v>
      </c>
      <c r="C10" s="143"/>
      <c r="D10" s="143"/>
      <c r="E10" s="143"/>
      <c r="F10" s="143"/>
      <c r="G10" s="143"/>
      <c r="H10" s="143"/>
      <c r="I10" s="126"/>
      <c r="J10" s="144"/>
      <c r="K10" s="142">
        <f t="shared" si="0"/>
        <v>0</v>
      </c>
    </row>
    <row r="11" spans="1:23" x14ac:dyDescent="0.2">
      <c r="A11" s="163" t="s">
        <v>481</v>
      </c>
      <c r="B11" s="317" t="s">
        <v>468</v>
      </c>
      <c r="C11" s="143"/>
      <c r="D11" s="143"/>
      <c r="E11" s="143"/>
      <c r="F11" s="143"/>
      <c r="G11" s="143"/>
      <c r="H11" s="143"/>
      <c r="I11" s="126"/>
      <c r="J11" s="144"/>
      <c r="K11" s="142">
        <f t="shared" si="0"/>
        <v>0</v>
      </c>
    </row>
    <row r="12" spans="1:23" x14ac:dyDescent="0.2">
      <c r="A12" s="163" t="s">
        <v>475</v>
      </c>
      <c r="B12" s="317" t="s">
        <v>469</v>
      </c>
      <c r="C12" s="143"/>
      <c r="D12" s="143"/>
      <c r="E12" s="143"/>
      <c r="F12" s="143"/>
      <c r="G12" s="143"/>
      <c r="H12" s="143"/>
      <c r="I12" s="126"/>
      <c r="J12" s="144"/>
      <c r="K12" s="142">
        <f t="shared" si="0"/>
        <v>0</v>
      </c>
    </row>
    <row r="13" spans="1:23" x14ac:dyDescent="0.2">
      <c r="A13" s="163" t="s">
        <v>482</v>
      </c>
      <c r="B13" s="317" t="s">
        <v>470</v>
      </c>
      <c r="C13" s="143">
        <v>5</v>
      </c>
      <c r="D13" s="143">
        <v>5</v>
      </c>
      <c r="E13" s="143"/>
      <c r="F13" s="143"/>
      <c r="G13" s="143">
        <v>15</v>
      </c>
      <c r="H13" s="143">
        <v>10</v>
      </c>
      <c r="I13" s="126">
        <v>10</v>
      </c>
      <c r="J13" s="144">
        <v>8</v>
      </c>
      <c r="K13" s="142">
        <f t="shared" si="0"/>
        <v>53</v>
      </c>
    </row>
    <row r="14" spans="1:23" x14ac:dyDescent="0.2">
      <c r="A14" s="163" t="s">
        <v>483</v>
      </c>
      <c r="B14" s="317" t="s">
        <v>471</v>
      </c>
      <c r="C14" s="143"/>
      <c r="D14" s="143"/>
      <c r="E14" s="143"/>
      <c r="F14" s="143"/>
      <c r="G14" s="143"/>
      <c r="H14" s="143"/>
      <c r="I14" s="126"/>
      <c r="J14" s="144"/>
      <c r="K14" s="142">
        <f t="shared" si="0"/>
        <v>0</v>
      </c>
    </row>
    <row r="15" spans="1:23" ht="12.75" customHeight="1" x14ac:dyDescent="0.2">
      <c r="A15" s="163" t="s">
        <v>484</v>
      </c>
      <c r="B15" s="317" t="s">
        <v>472</v>
      </c>
      <c r="C15" s="143"/>
      <c r="D15" s="143"/>
      <c r="E15" s="143"/>
      <c r="F15" s="143"/>
      <c r="G15" s="143"/>
      <c r="H15" s="143"/>
      <c r="I15" s="126"/>
      <c r="J15" s="144"/>
      <c r="K15" s="142">
        <f t="shared" si="0"/>
        <v>0</v>
      </c>
    </row>
    <row r="16" spans="1:23" x14ac:dyDescent="0.2">
      <c r="A16" s="163" t="s">
        <v>474</v>
      </c>
      <c r="B16" s="317" t="s">
        <v>473</v>
      </c>
      <c r="C16" s="143"/>
      <c r="D16" s="143"/>
      <c r="E16" s="143"/>
      <c r="F16" s="143"/>
      <c r="G16" s="143"/>
      <c r="H16" s="143"/>
      <c r="I16" s="126"/>
      <c r="J16" s="144"/>
      <c r="K16" s="142">
        <f t="shared" si="0"/>
        <v>0</v>
      </c>
    </row>
    <row r="17" spans="1:11" x14ac:dyDescent="0.2">
      <c r="A17" s="318" t="s">
        <v>92</v>
      </c>
      <c r="B17" s="319" t="s">
        <v>93</v>
      </c>
      <c r="C17" s="157">
        <f>SUM(C6:C16)</f>
        <v>5</v>
      </c>
      <c r="D17" s="157">
        <f t="shared" ref="D17:J17" si="1">SUM(D6:D16)</f>
        <v>5</v>
      </c>
      <c r="E17" s="157">
        <f t="shared" si="1"/>
        <v>0</v>
      </c>
      <c r="F17" s="157">
        <f t="shared" si="1"/>
        <v>0</v>
      </c>
      <c r="G17" s="157">
        <f t="shared" si="1"/>
        <v>15</v>
      </c>
      <c r="H17" s="157">
        <f t="shared" si="1"/>
        <v>10</v>
      </c>
      <c r="I17" s="157">
        <f t="shared" si="1"/>
        <v>10</v>
      </c>
      <c r="J17" s="157">
        <f t="shared" si="1"/>
        <v>8</v>
      </c>
      <c r="K17" s="142">
        <f>SUM(K6:K16)</f>
        <v>53</v>
      </c>
    </row>
    <row r="18" spans="1:11" s="6" customFormat="1" x14ac:dyDescent="0.2">
      <c r="A18" s="166" t="s">
        <v>552</v>
      </c>
      <c r="B18" s="320"/>
      <c r="C18" s="523"/>
      <c r="D18" s="524"/>
      <c r="E18" s="524"/>
      <c r="F18" s="524"/>
      <c r="G18" s="524"/>
      <c r="H18" s="524"/>
      <c r="I18" s="524"/>
      <c r="J18" s="524"/>
      <c r="K18" s="525"/>
    </row>
    <row r="19" spans="1:11" s="2" customFormat="1" x14ac:dyDescent="0.2">
      <c r="A19" s="315" t="s">
        <v>462</v>
      </c>
      <c r="B19" s="316" t="s">
        <v>461</v>
      </c>
      <c r="C19" s="526"/>
      <c r="D19" s="527"/>
      <c r="E19" s="527"/>
      <c r="F19" s="527"/>
      <c r="G19" s="527"/>
      <c r="H19" s="527"/>
      <c r="I19" s="527"/>
      <c r="J19" s="527"/>
      <c r="K19" s="528"/>
    </row>
    <row r="20" spans="1:11" x14ac:dyDescent="0.2">
      <c r="A20" s="163" t="s">
        <v>476</v>
      </c>
      <c r="B20" s="317" t="s">
        <v>463</v>
      </c>
      <c r="C20" s="143"/>
      <c r="D20" s="143"/>
      <c r="E20" s="143"/>
      <c r="F20" s="143"/>
      <c r="G20" s="143"/>
      <c r="H20" s="143"/>
      <c r="I20" s="126"/>
      <c r="J20" s="144"/>
      <c r="K20" s="142">
        <f>SUM(C20:J20)</f>
        <v>0</v>
      </c>
    </row>
    <row r="21" spans="1:11" x14ac:dyDescent="0.2">
      <c r="A21" s="163" t="s">
        <v>477</v>
      </c>
      <c r="B21" s="317" t="s">
        <v>464</v>
      </c>
      <c r="C21" s="143"/>
      <c r="D21" s="143"/>
      <c r="E21" s="143"/>
      <c r="F21" s="143"/>
      <c r="G21" s="143"/>
      <c r="H21" s="143"/>
      <c r="I21" s="126"/>
      <c r="J21" s="144"/>
      <c r="K21" s="142">
        <f t="shared" ref="K21:K30" si="2">SUM(C21:J21)</f>
        <v>0</v>
      </c>
    </row>
    <row r="22" spans="1:11" x14ac:dyDescent="0.2">
      <c r="A22" s="163" t="s">
        <v>478</v>
      </c>
      <c r="B22" s="317" t="s">
        <v>465</v>
      </c>
      <c r="C22" s="143"/>
      <c r="D22" s="143"/>
      <c r="E22" s="143"/>
      <c r="F22" s="143"/>
      <c r="G22" s="143"/>
      <c r="H22" s="143"/>
      <c r="I22" s="126"/>
      <c r="J22" s="144"/>
      <c r="K22" s="142">
        <f t="shared" si="2"/>
        <v>0</v>
      </c>
    </row>
    <row r="23" spans="1:11" x14ac:dyDescent="0.2">
      <c r="A23" s="163" t="s">
        <v>479</v>
      </c>
      <c r="B23" s="317" t="s">
        <v>466</v>
      </c>
      <c r="C23" s="143">
        <v>1</v>
      </c>
      <c r="D23" s="143">
        <v>1</v>
      </c>
      <c r="E23" s="143"/>
      <c r="F23" s="143"/>
      <c r="G23" s="143">
        <v>1</v>
      </c>
      <c r="H23" s="143">
        <v>1</v>
      </c>
      <c r="I23" s="126">
        <v>1</v>
      </c>
      <c r="J23" s="144">
        <v>1</v>
      </c>
      <c r="K23" s="142">
        <f t="shared" si="2"/>
        <v>6</v>
      </c>
    </row>
    <row r="24" spans="1:11" x14ac:dyDescent="0.2">
      <c r="A24" s="163" t="s">
        <v>480</v>
      </c>
      <c r="B24" s="317" t="s">
        <v>467</v>
      </c>
      <c r="C24" s="143">
        <v>9</v>
      </c>
      <c r="D24" s="143">
        <v>6</v>
      </c>
      <c r="E24" s="143"/>
      <c r="F24" s="143"/>
      <c r="G24" s="143">
        <v>8</v>
      </c>
      <c r="H24" s="143">
        <v>6</v>
      </c>
      <c r="I24" s="126">
        <v>9</v>
      </c>
      <c r="J24" s="144">
        <v>9</v>
      </c>
      <c r="K24" s="142">
        <f t="shared" si="2"/>
        <v>47</v>
      </c>
    </row>
    <row r="25" spans="1:11" x14ac:dyDescent="0.2">
      <c r="A25" s="163" t="s">
        <v>481</v>
      </c>
      <c r="B25" s="317" t="s">
        <v>468</v>
      </c>
      <c r="C25" s="143"/>
      <c r="D25" s="143"/>
      <c r="E25" s="143"/>
      <c r="F25" s="143"/>
      <c r="G25" s="143">
        <v>1</v>
      </c>
      <c r="H25" s="143">
        <v>1</v>
      </c>
      <c r="I25" s="126"/>
      <c r="J25" s="144"/>
      <c r="K25" s="142">
        <f t="shared" si="2"/>
        <v>2</v>
      </c>
    </row>
    <row r="26" spans="1:11" x14ac:dyDescent="0.2">
      <c r="A26" s="163" t="s">
        <v>475</v>
      </c>
      <c r="B26" s="317" t="s">
        <v>469</v>
      </c>
      <c r="C26" s="143">
        <v>1</v>
      </c>
      <c r="D26" s="143">
        <v>1</v>
      </c>
      <c r="E26" s="143"/>
      <c r="F26" s="143"/>
      <c r="G26" s="143"/>
      <c r="H26" s="143"/>
      <c r="I26" s="126"/>
      <c r="J26" s="144"/>
      <c r="K26" s="142">
        <f t="shared" si="2"/>
        <v>2</v>
      </c>
    </row>
    <row r="27" spans="1:11" x14ac:dyDescent="0.2">
      <c r="A27" s="163" t="s">
        <v>482</v>
      </c>
      <c r="B27" s="317" t="s">
        <v>470</v>
      </c>
      <c r="C27" s="143"/>
      <c r="D27" s="143"/>
      <c r="E27" s="143"/>
      <c r="F27" s="143"/>
      <c r="G27" s="143"/>
      <c r="H27" s="143"/>
      <c r="I27" s="126"/>
      <c r="J27" s="144"/>
      <c r="K27" s="142">
        <f t="shared" si="2"/>
        <v>0</v>
      </c>
    </row>
    <row r="28" spans="1:11" x14ac:dyDescent="0.2">
      <c r="A28" s="163" t="s">
        <v>483</v>
      </c>
      <c r="B28" s="317" t="s">
        <v>471</v>
      </c>
      <c r="C28" s="143"/>
      <c r="D28" s="143"/>
      <c r="E28" s="143"/>
      <c r="F28" s="143"/>
      <c r="G28" s="143"/>
      <c r="H28" s="143"/>
      <c r="I28" s="126"/>
      <c r="J28" s="144"/>
      <c r="K28" s="142">
        <f t="shared" si="2"/>
        <v>0</v>
      </c>
    </row>
    <row r="29" spans="1:11" ht="12.75" customHeight="1" x14ac:dyDescent="0.2">
      <c r="A29" s="163" t="s">
        <v>484</v>
      </c>
      <c r="B29" s="317" t="s">
        <v>472</v>
      </c>
      <c r="C29" s="145"/>
      <c r="D29" s="145"/>
      <c r="E29" s="145"/>
      <c r="F29" s="145"/>
      <c r="G29" s="145"/>
      <c r="H29" s="145"/>
      <c r="I29" s="146"/>
      <c r="J29" s="147"/>
      <c r="K29" s="148">
        <f t="shared" si="2"/>
        <v>0</v>
      </c>
    </row>
    <row r="30" spans="1:11" x14ac:dyDescent="0.2">
      <c r="A30" s="163" t="s">
        <v>474</v>
      </c>
      <c r="B30" s="317" t="s">
        <v>473</v>
      </c>
      <c r="C30" s="145"/>
      <c r="D30" s="145"/>
      <c r="E30" s="145"/>
      <c r="F30" s="145"/>
      <c r="G30" s="145"/>
      <c r="H30" s="145"/>
      <c r="I30" s="146"/>
      <c r="J30" s="147"/>
      <c r="K30" s="148">
        <f t="shared" si="2"/>
        <v>0</v>
      </c>
    </row>
    <row r="31" spans="1:11" x14ac:dyDescent="0.2">
      <c r="A31" s="321" t="s">
        <v>92</v>
      </c>
      <c r="B31" s="322" t="s">
        <v>93</v>
      </c>
      <c r="C31" s="157">
        <f>SUM(C20:C30)</f>
        <v>11</v>
      </c>
      <c r="D31" s="157">
        <f t="shared" ref="D31:J31" si="3">SUM(D20:D30)</f>
        <v>8</v>
      </c>
      <c r="E31" s="157">
        <f t="shared" si="3"/>
        <v>0</v>
      </c>
      <c r="F31" s="157">
        <f t="shared" si="3"/>
        <v>0</v>
      </c>
      <c r="G31" s="157">
        <f t="shared" si="3"/>
        <v>10</v>
      </c>
      <c r="H31" s="157">
        <f t="shared" si="3"/>
        <v>8</v>
      </c>
      <c r="I31" s="157">
        <f t="shared" si="3"/>
        <v>10</v>
      </c>
      <c r="J31" s="157">
        <f t="shared" si="3"/>
        <v>10</v>
      </c>
      <c r="K31" s="148">
        <f>SUM(K20:K30)</f>
        <v>57</v>
      </c>
    </row>
    <row r="32" spans="1:11" x14ac:dyDescent="0.2">
      <c r="A32" s="166" t="s">
        <v>553</v>
      </c>
      <c r="B32" s="320"/>
      <c r="C32" s="523"/>
      <c r="D32" s="524"/>
      <c r="E32" s="524"/>
      <c r="F32" s="524"/>
      <c r="G32" s="524"/>
      <c r="H32" s="524"/>
      <c r="I32" s="524"/>
      <c r="J32" s="524"/>
      <c r="K32" s="525"/>
    </row>
    <row r="33" spans="1:11" x14ac:dyDescent="0.2">
      <c r="A33" s="315" t="s">
        <v>462</v>
      </c>
      <c r="B33" s="316" t="s">
        <v>461</v>
      </c>
      <c r="C33" s="526"/>
      <c r="D33" s="527"/>
      <c r="E33" s="527"/>
      <c r="F33" s="527"/>
      <c r="G33" s="527"/>
      <c r="H33" s="527"/>
      <c r="I33" s="527"/>
      <c r="J33" s="527"/>
      <c r="K33" s="528"/>
    </row>
    <row r="34" spans="1:11" x14ac:dyDescent="0.2">
      <c r="A34" s="163" t="s">
        <v>476</v>
      </c>
      <c r="B34" s="317" t="s">
        <v>463</v>
      </c>
      <c r="C34" s="143"/>
      <c r="D34" s="143"/>
      <c r="E34" s="143"/>
      <c r="F34" s="143"/>
      <c r="G34" s="143"/>
      <c r="H34" s="143"/>
      <c r="I34" s="126"/>
      <c r="J34" s="144"/>
      <c r="K34" s="142">
        <f>SUM(C34:J34)</f>
        <v>0</v>
      </c>
    </row>
    <row r="35" spans="1:11" x14ac:dyDescent="0.2">
      <c r="A35" s="163" t="s">
        <v>477</v>
      </c>
      <c r="B35" s="317" t="s">
        <v>464</v>
      </c>
      <c r="C35" s="143"/>
      <c r="D35" s="143"/>
      <c r="E35" s="143"/>
      <c r="F35" s="143"/>
      <c r="G35" s="143"/>
      <c r="H35" s="143"/>
      <c r="I35" s="126"/>
      <c r="J35" s="144"/>
      <c r="K35" s="142">
        <f t="shared" ref="K35:K44" si="4">SUM(C35:J35)</f>
        <v>0</v>
      </c>
    </row>
    <row r="36" spans="1:11" x14ac:dyDescent="0.2">
      <c r="A36" s="163" t="s">
        <v>478</v>
      </c>
      <c r="B36" s="317" t="s">
        <v>465</v>
      </c>
      <c r="C36" s="145">
        <v>2</v>
      </c>
      <c r="D36" s="145">
        <v>1</v>
      </c>
      <c r="E36" s="145"/>
      <c r="F36" s="145"/>
      <c r="G36" s="145">
        <v>3</v>
      </c>
      <c r="H36" s="145">
        <v>2</v>
      </c>
      <c r="I36" s="146">
        <v>2</v>
      </c>
      <c r="J36" s="147">
        <v>2</v>
      </c>
      <c r="K36" s="142">
        <f t="shared" si="4"/>
        <v>12</v>
      </c>
    </row>
    <row r="37" spans="1:11" x14ac:dyDescent="0.2">
      <c r="A37" s="163" t="s">
        <v>479</v>
      </c>
      <c r="B37" s="317" t="s">
        <v>466</v>
      </c>
      <c r="C37" s="143">
        <v>1</v>
      </c>
      <c r="D37" s="143">
        <v>1</v>
      </c>
      <c r="E37" s="143"/>
      <c r="F37" s="143"/>
      <c r="G37" s="143">
        <v>3</v>
      </c>
      <c r="H37" s="143">
        <v>3</v>
      </c>
      <c r="I37" s="126"/>
      <c r="J37" s="144"/>
      <c r="K37" s="142">
        <f t="shared" si="4"/>
        <v>8</v>
      </c>
    </row>
    <row r="38" spans="1:11" x14ac:dyDescent="0.2">
      <c r="A38" s="163" t="s">
        <v>480</v>
      </c>
      <c r="B38" s="317" t="s">
        <v>467</v>
      </c>
      <c r="C38" s="143"/>
      <c r="D38" s="143"/>
      <c r="E38" s="143"/>
      <c r="F38" s="143"/>
      <c r="G38" s="143"/>
      <c r="H38" s="143"/>
      <c r="I38" s="126"/>
      <c r="J38" s="144"/>
      <c r="K38" s="142">
        <f t="shared" si="4"/>
        <v>0</v>
      </c>
    </row>
    <row r="39" spans="1:11" x14ac:dyDescent="0.2">
      <c r="A39" s="163" t="s">
        <v>481</v>
      </c>
      <c r="B39" s="317" t="s">
        <v>468</v>
      </c>
      <c r="C39" s="143"/>
      <c r="D39" s="143"/>
      <c r="E39" s="143"/>
      <c r="F39" s="143"/>
      <c r="G39" s="143"/>
      <c r="H39" s="143"/>
      <c r="I39" s="126"/>
      <c r="J39" s="144"/>
      <c r="K39" s="142">
        <f t="shared" si="4"/>
        <v>0</v>
      </c>
    </row>
    <row r="40" spans="1:11" x14ac:dyDescent="0.2">
      <c r="A40" s="163" t="s">
        <v>475</v>
      </c>
      <c r="B40" s="317" t="s">
        <v>469</v>
      </c>
      <c r="C40" s="143"/>
      <c r="D40" s="143"/>
      <c r="E40" s="143"/>
      <c r="F40" s="143"/>
      <c r="G40" s="143"/>
      <c r="H40" s="143"/>
      <c r="I40" s="126"/>
      <c r="J40" s="144"/>
      <c r="K40" s="142">
        <f t="shared" si="4"/>
        <v>0</v>
      </c>
    </row>
    <row r="41" spans="1:11" x14ac:dyDescent="0.2">
      <c r="A41" s="163" t="s">
        <v>482</v>
      </c>
      <c r="B41" s="317" t="s">
        <v>470</v>
      </c>
      <c r="C41" s="143"/>
      <c r="D41" s="143"/>
      <c r="E41" s="143"/>
      <c r="F41" s="143"/>
      <c r="G41" s="143"/>
      <c r="H41" s="143"/>
      <c r="I41" s="126"/>
      <c r="J41" s="144"/>
      <c r="K41" s="142">
        <f t="shared" si="4"/>
        <v>0</v>
      </c>
    </row>
    <row r="42" spans="1:11" x14ac:dyDescent="0.2">
      <c r="A42" s="163" t="s">
        <v>483</v>
      </c>
      <c r="B42" s="317" t="s">
        <v>471</v>
      </c>
      <c r="C42" s="143"/>
      <c r="D42" s="143"/>
      <c r="E42" s="143"/>
      <c r="F42" s="143"/>
      <c r="G42" s="143"/>
      <c r="H42" s="143"/>
      <c r="I42" s="126"/>
      <c r="J42" s="144"/>
      <c r="K42" s="142">
        <f t="shared" si="4"/>
        <v>0</v>
      </c>
    </row>
    <row r="43" spans="1:11" ht="12.75" customHeight="1" x14ac:dyDescent="0.2">
      <c r="A43" s="163" t="s">
        <v>484</v>
      </c>
      <c r="B43" s="317" t="s">
        <v>472</v>
      </c>
      <c r="C43" s="145"/>
      <c r="D43" s="145"/>
      <c r="E43" s="145"/>
      <c r="F43" s="145"/>
      <c r="G43" s="145"/>
      <c r="H43" s="145"/>
      <c r="I43" s="146"/>
      <c r="J43" s="147"/>
      <c r="K43" s="148">
        <f t="shared" si="4"/>
        <v>0</v>
      </c>
    </row>
    <row r="44" spans="1:11" x14ac:dyDescent="0.2">
      <c r="A44" s="163" t="s">
        <v>474</v>
      </c>
      <c r="B44" s="317" t="s">
        <v>473</v>
      </c>
      <c r="C44" s="145"/>
      <c r="D44" s="145"/>
      <c r="E44" s="145"/>
      <c r="F44" s="145"/>
      <c r="G44" s="145"/>
      <c r="H44" s="145"/>
      <c r="I44" s="146"/>
      <c r="J44" s="147"/>
      <c r="K44" s="148">
        <f t="shared" si="4"/>
        <v>0</v>
      </c>
    </row>
    <row r="45" spans="1:11" x14ac:dyDescent="0.2">
      <c r="A45" s="321" t="s">
        <v>92</v>
      </c>
      <c r="B45" s="322" t="s">
        <v>93</v>
      </c>
      <c r="C45" s="157">
        <f>SUM(C34:C44)</f>
        <v>3</v>
      </c>
      <c r="D45" s="157">
        <f t="shared" ref="D45:J45" si="5">SUM(D34:D44)</f>
        <v>2</v>
      </c>
      <c r="E45" s="157">
        <f t="shared" si="5"/>
        <v>0</v>
      </c>
      <c r="F45" s="157">
        <f t="shared" si="5"/>
        <v>0</v>
      </c>
      <c r="G45" s="157">
        <f t="shared" si="5"/>
        <v>6</v>
      </c>
      <c r="H45" s="157">
        <f t="shared" si="5"/>
        <v>5</v>
      </c>
      <c r="I45" s="157">
        <f t="shared" si="5"/>
        <v>2</v>
      </c>
      <c r="J45" s="157">
        <f t="shared" si="5"/>
        <v>2</v>
      </c>
      <c r="K45" s="148">
        <f>SUM(K34:K44)</f>
        <v>20</v>
      </c>
    </row>
    <row r="46" spans="1:11" x14ac:dyDescent="0.2">
      <c r="A46" s="166" t="s">
        <v>554</v>
      </c>
      <c r="B46" s="320"/>
      <c r="C46" s="523"/>
      <c r="D46" s="524"/>
      <c r="E46" s="524"/>
      <c r="F46" s="524"/>
      <c r="G46" s="524"/>
      <c r="H46" s="524"/>
      <c r="I46" s="524"/>
      <c r="J46" s="524"/>
      <c r="K46" s="525"/>
    </row>
    <row r="47" spans="1:11" x14ac:dyDescent="0.2">
      <c r="A47" s="315" t="s">
        <v>462</v>
      </c>
      <c r="B47" s="316" t="s">
        <v>461</v>
      </c>
      <c r="C47" s="526"/>
      <c r="D47" s="527"/>
      <c r="E47" s="527"/>
      <c r="F47" s="527"/>
      <c r="G47" s="527"/>
      <c r="H47" s="527"/>
      <c r="I47" s="527"/>
      <c r="J47" s="527"/>
      <c r="K47" s="528"/>
    </row>
    <row r="48" spans="1:11" x14ac:dyDescent="0.2">
      <c r="A48" s="163" t="s">
        <v>476</v>
      </c>
      <c r="B48" s="317" t="s">
        <v>463</v>
      </c>
      <c r="C48" s="143"/>
      <c r="D48" s="143"/>
      <c r="E48" s="143"/>
      <c r="F48" s="143"/>
      <c r="G48" s="143"/>
      <c r="H48" s="143"/>
      <c r="I48" s="126"/>
      <c r="J48" s="144"/>
      <c r="K48" s="142">
        <f>SUM(C48:J48)</f>
        <v>0</v>
      </c>
    </row>
    <row r="49" spans="1:11" x14ac:dyDescent="0.2">
      <c r="A49" s="163" t="s">
        <v>477</v>
      </c>
      <c r="B49" s="317" t="s">
        <v>464</v>
      </c>
      <c r="C49" s="143"/>
      <c r="D49" s="143"/>
      <c r="E49" s="143"/>
      <c r="F49" s="143"/>
      <c r="G49" s="143"/>
      <c r="H49" s="143"/>
      <c r="I49" s="126"/>
      <c r="J49" s="144"/>
      <c r="K49" s="142">
        <f t="shared" ref="K49:K58" si="6">SUM(C49:J49)</f>
        <v>0</v>
      </c>
    </row>
    <row r="50" spans="1:11" x14ac:dyDescent="0.2">
      <c r="A50" s="163" t="s">
        <v>478</v>
      </c>
      <c r="B50" s="317" t="s">
        <v>465</v>
      </c>
      <c r="C50" s="143"/>
      <c r="D50" s="143"/>
      <c r="E50" s="143"/>
      <c r="F50" s="143"/>
      <c r="G50" s="143"/>
      <c r="H50" s="143"/>
      <c r="I50" s="126"/>
      <c r="J50" s="144"/>
      <c r="K50" s="142">
        <f t="shared" si="6"/>
        <v>0</v>
      </c>
    </row>
    <row r="51" spans="1:11" x14ac:dyDescent="0.2">
      <c r="A51" s="163" t="s">
        <v>479</v>
      </c>
      <c r="B51" s="317" t="s">
        <v>466</v>
      </c>
      <c r="C51" s="143"/>
      <c r="D51" s="143"/>
      <c r="E51" s="143"/>
      <c r="F51" s="143"/>
      <c r="G51" s="143"/>
      <c r="H51" s="143"/>
      <c r="I51" s="126"/>
      <c r="J51" s="144"/>
      <c r="K51" s="142">
        <f t="shared" si="6"/>
        <v>0</v>
      </c>
    </row>
    <row r="52" spans="1:11" x14ac:dyDescent="0.2">
      <c r="A52" s="163" t="s">
        <v>480</v>
      </c>
      <c r="B52" s="317" t="s">
        <v>467</v>
      </c>
      <c r="C52" s="143"/>
      <c r="D52" s="143"/>
      <c r="E52" s="143"/>
      <c r="F52" s="143"/>
      <c r="G52" s="143"/>
      <c r="H52" s="143"/>
      <c r="I52" s="126"/>
      <c r="J52" s="144"/>
      <c r="K52" s="142">
        <f t="shared" si="6"/>
        <v>0</v>
      </c>
    </row>
    <row r="53" spans="1:11" x14ac:dyDescent="0.2">
      <c r="A53" s="163" t="s">
        <v>481</v>
      </c>
      <c r="B53" s="317" t="s">
        <v>468</v>
      </c>
      <c r="C53" s="143"/>
      <c r="D53" s="143"/>
      <c r="E53" s="143"/>
      <c r="F53" s="143"/>
      <c r="G53" s="143"/>
      <c r="H53" s="143"/>
      <c r="I53" s="126"/>
      <c r="J53" s="144"/>
      <c r="K53" s="142">
        <f t="shared" si="6"/>
        <v>0</v>
      </c>
    </row>
    <row r="54" spans="1:11" x14ac:dyDescent="0.2">
      <c r="A54" s="163" t="s">
        <v>475</v>
      </c>
      <c r="B54" s="317" t="s">
        <v>469</v>
      </c>
      <c r="C54" s="143">
        <v>7</v>
      </c>
      <c r="D54" s="143">
        <v>4</v>
      </c>
      <c r="E54" s="143"/>
      <c r="F54" s="143"/>
      <c r="G54" s="143">
        <v>8</v>
      </c>
      <c r="H54" s="143">
        <v>4</v>
      </c>
      <c r="I54" s="126">
        <v>5</v>
      </c>
      <c r="J54" s="144">
        <v>5</v>
      </c>
      <c r="K54" s="142">
        <f t="shared" si="6"/>
        <v>33</v>
      </c>
    </row>
    <row r="55" spans="1:11" x14ac:dyDescent="0.2">
      <c r="A55" s="163" t="s">
        <v>482</v>
      </c>
      <c r="B55" s="317" t="s">
        <v>470</v>
      </c>
      <c r="C55" s="143"/>
      <c r="D55" s="143"/>
      <c r="E55" s="143"/>
      <c r="F55" s="143"/>
      <c r="G55" s="143"/>
      <c r="H55" s="143"/>
      <c r="I55" s="126">
        <v>1</v>
      </c>
      <c r="J55" s="144">
        <v>1</v>
      </c>
      <c r="K55" s="142">
        <f t="shared" si="6"/>
        <v>2</v>
      </c>
    </row>
    <row r="56" spans="1:11" x14ac:dyDescent="0.2">
      <c r="A56" s="163" t="s">
        <v>483</v>
      </c>
      <c r="B56" s="317" t="s">
        <v>471</v>
      </c>
      <c r="C56" s="143"/>
      <c r="D56" s="143"/>
      <c r="E56" s="143"/>
      <c r="F56" s="143"/>
      <c r="G56" s="143"/>
      <c r="H56" s="143"/>
      <c r="I56" s="126"/>
      <c r="J56" s="144"/>
      <c r="K56" s="142">
        <f t="shared" si="6"/>
        <v>0</v>
      </c>
    </row>
    <row r="57" spans="1:11" ht="12" customHeight="1" x14ac:dyDescent="0.2">
      <c r="A57" s="163" t="s">
        <v>484</v>
      </c>
      <c r="B57" s="317" t="s">
        <v>472</v>
      </c>
      <c r="C57" s="145"/>
      <c r="D57" s="145"/>
      <c r="E57" s="145"/>
      <c r="F57" s="145"/>
      <c r="G57" s="145"/>
      <c r="H57" s="145"/>
      <c r="I57" s="146"/>
      <c r="J57" s="147"/>
      <c r="K57" s="148">
        <f t="shared" si="6"/>
        <v>0</v>
      </c>
    </row>
    <row r="58" spans="1:11" x14ac:dyDescent="0.2">
      <c r="A58" s="163" t="s">
        <v>474</v>
      </c>
      <c r="B58" s="317" t="s">
        <v>473</v>
      </c>
      <c r="C58" s="145"/>
      <c r="D58" s="145"/>
      <c r="E58" s="145"/>
      <c r="F58" s="145"/>
      <c r="G58" s="145"/>
      <c r="H58" s="145"/>
      <c r="I58" s="146"/>
      <c r="J58" s="147"/>
      <c r="K58" s="148">
        <f t="shared" si="6"/>
        <v>0</v>
      </c>
    </row>
    <row r="59" spans="1:11" x14ac:dyDescent="0.2">
      <c r="A59" s="321" t="s">
        <v>92</v>
      </c>
      <c r="B59" s="322" t="s">
        <v>93</v>
      </c>
      <c r="C59" s="157">
        <f>SUM(C48:C58)</f>
        <v>7</v>
      </c>
      <c r="D59" s="157">
        <f t="shared" ref="D59:J59" si="7">SUM(D48:D58)</f>
        <v>4</v>
      </c>
      <c r="E59" s="157">
        <f t="shared" si="7"/>
        <v>0</v>
      </c>
      <c r="F59" s="157">
        <f t="shared" si="7"/>
        <v>0</v>
      </c>
      <c r="G59" s="157">
        <f t="shared" si="7"/>
        <v>8</v>
      </c>
      <c r="H59" s="157">
        <f t="shared" si="7"/>
        <v>4</v>
      </c>
      <c r="I59" s="157">
        <f t="shared" si="7"/>
        <v>6</v>
      </c>
      <c r="J59" s="157">
        <f t="shared" si="7"/>
        <v>6</v>
      </c>
      <c r="K59" s="148">
        <f>SUM(K48:K58)</f>
        <v>35</v>
      </c>
    </row>
    <row r="60" spans="1:11" x14ac:dyDescent="0.2">
      <c r="A60" s="166" t="s">
        <v>555</v>
      </c>
      <c r="B60" s="320"/>
      <c r="C60" s="523"/>
      <c r="D60" s="524"/>
      <c r="E60" s="524"/>
      <c r="F60" s="524"/>
      <c r="G60" s="524"/>
      <c r="H60" s="524"/>
      <c r="I60" s="524"/>
      <c r="J60" s="524"/>
      <c r="K60" s="525"/>
    </row>
    <row r="61" spans="1:11" x14ac:dyDescent="0.2">
      <c r="A61" s="315" t="s">
        <v>462</v>
      </c>
      <c r="B61" s="316" t="s">
        <v>461</v>
      </c>
      <c r="C61" s="526"/>
      <c r="D61" s="527"/>
      <c r="E61" s="527"/>
      <c r="F61" s="527"/>
      <c r="G61" s="527"/>
      <c r="H61" s="527"/>
      <c r="I61" s="527"/>
      <c r="J61" s="527"/>
      <c r="K61" s="528"/>
    </row>
    <row r="62" spans="1:11" x14ac:dyDescent="0.2">
      <c r="A62" s="163" t="s">
        <v>476</v>
      </c>
      <c r="B62" s="317" t="s">
        <v>463</v>
      </c>
      <c r="C62" s="143"/>
      <c r="D62" s="143"/>
      <c r="E62" s="143"/>
      <c r="F62" s="143"/>
      <c r="G62" s="143"/>
      <c r="H62" s="143"/>
      <c r="I62" s="126"/>
      <c r="J62" s="144"/>
      <c r="K62" s="142">
        <f>SUM(C62:J62)</f>
        <v>0</v>
      </c>
    </row>
    <row r="63" spans="1:11" x14ac:dyDescent="0.2">
      <c r="A63" s="163" t="s">
        <v>477</v>
      </c>
      <c r="B63" s="317" t="s">
        <v>464</v>
      </c>
      <c r="C63" s="143">
        <v>3</v>
      </c>
      <c r="D63" s="143">
        <v>3</v>
      </c>
      <c r="E63" s="143">
        <v>1</v>
      </c>
      <c r="F63" s="143"/>
      <c r="G63" s="143">
        <v>3</v>
      </c>
      <c r="H63" s="143">
        <v>1</v>
      </c>
      <c r="I63" s="126">
        <v>2</v>
      </c>
      <c r="J63" s="144">
        <v>2</v>
      </c>
      <c r="K63" s="142">
        <f t="shared" ref="K63:K72" si="8">SUM(C63:J63)</f>
        <v>15</v>
      </c>
    </row>
    <row r="64" spans="1:11" x14ac:dyDescent="0.2">
      <c r="A64" s="163" t="s">
        <v>478</v>
      </c>
      <c r="B64" s="317" t="s">
        <v>465</v>
      </c>
      <c r="C64" s="143">
        <v>4</v>
      </c>
      <c r="D64" s="143"/>
      <c r="E64" s="143"/>
      <c r="F64" s="143"/>
      <c r="G64" s="143"/>
      <c r="H64" s="143"/>
      <c r="I64" s="126"/>
      <c r="J64" s="144"/>
      <c r="K64" s="142">
        <f t="shared" si="8"/>
        <v>4</v>
      </c>
    </row>
    <row r="65" spans="1:11" x14ac:dyDescent="0.2">
      <c r="A65" s="163" t="s">
        <v>479</v>
      </c>
      <c r="B65" s="317" t="s">
        <v>466</v>
      </c>
      <c r="C65" s="143"/>
      <c r="D65" s="143"/>
      <c r="E65" s="143"/>
      <c r="F65" s="143"/>
      <c r="G65" s="143"/>
      <c r="H65" s="143"/>
      <c r="I65" s="126"/>
      <c r="J65" s="144"/>
      <c r="K65" s="142">
        <f t="shared" si="8"/>
        <v>0</v>
      </c>
    </row>
    <row r="66" spans="1:11" x14ac:dyDescent="0.2">
      <c r="A66" s="163" t="s">
        <v>480</v>
      </c>
      <c r="B66" s="317" t="s">
        <v>467</v>
      </c>
      <c r="C66" s="143"/>
      <c r="D66" s="143"/>
      <c r="E66" s="143"/>
      <c r="F66" s="143"/>
      <c r="G66" s="143">
        <v>1</v>
      </c>
      <c r="H66" s="143">
        <v>1</v>
      </c>
      <c r="I66" s="126"/>
      <c r="J66" s="144"/>
      <c r="K66" s="142">
        <f t="shared" si="8"/>
        <v>2</v>
      </c>
    </row>
    <row r="67" spans="1:11" x14ac:dyDescent="0.2">
      <c r="A67" s="163" t="s">
        <v>481</v>
      </c>
      <c r="B67" s="317" t="s">
        <v>468</v>
      </c>
      <c r="C67" s="143"/>
      <c r="D67" s="143"/>
      <c r="E67" s="143"/>
      <c r="F67" s="143"/>
      <c r="G67" s="143"/>
      <c r="H67" s="143"/>
      <c r="I67" s="126"/>
      <c r="J67" s="144"/>
      <c r="K67" s="142">
        <f t="shared" si="8"/>
        <v>0</v>
      </c>
    </row>
    <row r="68" spans="1:11" x14ac:dyDescent="0.2">
      <c r="A68" s="163" t="s">
        <v>475</v>
      </c>
      <c r="B68" s="317" t="s">
        <v>469</v>
      </c>
      <c r="C68" s="143"/>
      <c r="D68" s="143"/>
      <c r="E68" s="143"/>
      <c r="F68" s="143"/>
      <c r="G68" s="143"/>
      <c r="H68" s="143"/>
      <c r="I68" s="126"/>
      <c r="J68" s="144"/>
      <c r="K68" s="142">
        <f t="shared" si="8"/>
        <v>0</v>
      </c>
    </row>
    <row r="69" spans="1:11" x14ac:dyDescent="0.2">
      <c r="A69" s="163" t="s">
        <v>482</v>
      </c>
      <c r="B69" s="317" t="s">
        <v>470</v>
      </c>
      <c r="C69" s="143"/>
      <c r="D69" s="143"/>
      <c r="E69" s="143"/>
      <c r="F69" s="143"/>
      <c r="G69" s="143"/>
      <c r="H69" s="143"/>
      <c r="I69" s="126"/>
      <c r="J69" s="144"/>
      <c r="K69" s="142">
        <f t="shared" si="8"/>
        <v>0</v>
      </c>
    </row>
    <row r="70" spans="1:11" x14ac:dyDescent="0.2">
      <c r="A70" s="163" t="s">
        <v>483</v>
      </c>
      <c r="B70" s="317" t="s">
        <v>471</v>
      </c>
      <c r="C70" s="143"/>
      <c r="D70" s="143"/>
      <c r="E70" s="143"/>
      <c r="F70" s="143"/>
      <c r="G70" s="143"/>
      <c r="H70" s="143"/>
      <c r="I70" s="126"/>
      <c r="J70" s="144"/>
      <c r="K70" s="142">
        <f t="shared" si="8"/>
        <v>0</v>
      </c>
    </row>
    <row r="71" spans="1:11" ht="12.75" customHeight="1" x14ac:dyDescent="0.2">
      <c r="A71" s="163" t="s">
        <v>484</v>
      </c>
      <c r="B71" s="317" t="s">
        <v>472</v>
      </c>
      <c r="C71" s="143">
        <v>5</v>
      </c>
      <c r="D71" s="143">
        <v>4</v>
      </c>
      <c r="E71" s="145"/>
      <c r="F71" s="145"/>
      <c r="G71" s="145"/>
      <c r="H71" s="145"/>
      <c r="I71" s="146"/>
      <c r="J71" s="147"/>
      <c r="K71" s="148">
        <f t="shared" si="8"/>
        <v>9</v>
      </c>
    </row>
    <row r="72" spans="1:11" x14ac:dyDescent="0.2">
      <c r="A72" s="163" t="s">
        <v>474</v>
      </c>
      <c r="B72" s="317" t="s">
        <v>473</v>
      </c>
      <c r="C72" s="145"/>
      <c r="D72" s="145"/>
      <c r="E72" s="145"/>
      <c r="F72" s="145"/>
      <c r="G72" s="145"/>
      <c r="H72" s="145"/>
      <c r="I72" s="146"/>
      <c r="J72" s="147"/>
      <c r="K72" s="148">
        <f t="shared" si="8"/>
        <v>0</v>
      </c>
    </row>
    <row r="73" spans="1:11" x14ac:dyDescent="0.2">
      <c r="A73" s="321" t="s">
        <v>92</v>
      </c>
      <c r="B73" s="322" t="s">
        <v>93</v>
      </c>
      <c r="C73" s="157">
        <f>SUM(C62:C72)</f>
        <v>12</v>
      </c>
      <c r="D73" s="157">
        <f t="shared" ref="D73:J73" si="9">SUM(D62:D72)</f>
        <v>7</v>
      </c>
      <c r="E73" s="157">
        <f t="shared" si="9"/>
        <v>1</v>
      </c>
      <c r="F73" s="157">
        <f t="shared" si="9"/>
        <v>0</v>
      </c>
      <c r="G73" s="157">
        <f t="shared" si="9"/>
        <v>4</v>
      </c>
      <c r="H73" s="157">
        <f t="shared" si="9"/>
        <v>2</v>
      </c>
      <c r="I73" s="157">
        <f t="shared" si="9"/>
        <v>2</v>
      </c>
      <c r="J73" s="157">
        <f t="shared" si="9"/>
        <v>2</v>
      </c>
      <c r="K73" s="148">
        <f>SUM(K62:K72)</f>
        <v>30</v>
      </c>
    </row>
    <row r="74" spans="1:11" x14ac:dyDescent="0.2">
      <c r="A74" s="166" t="s">
        <v>556</v>
      </c>
      <c r="B74" s="320"/>
      <c r="C74" s="523"/>
      <c r="D74" s="524"/>
      <c r="E74" s="524"/>
      <c r="F74" s="524"/>
      <c r="G74" s="524"/>
      <c r="H74" s="524"/>
      <c r="I74" s="524"/>
      <c r="J74" s="524"/>
      <c r="K74" s="525"/>
    </row>
    <row r="75" spans="1:11" x14ac:dyDescent="0.2">
      <c r="A75" s="315" t="s">
        <v>462</v>
      </c>
      <c r="B75" s="316" t="s">
        <v>461</v>
      </c>
      <c r="C75" s="526"/>
      <c r="D75" s="527"/>
      <c r="E75" s="527"/>
      <c r="F75" s="527"/>
      <c r="G75" s="527"/>
      <c r="H75" s="527"/>
      <c r="I75" s="527"/>
      <c r="J75" s="527"/>
      <c r="K75" s="528"/>
    </row>
    <row r="76" spans="1:11" x14ac:dyDescent="0.2">
      <c r="A76" s="163" t="s">
        <v>476</v>
      </c>
      <c r="B76" s="317" t="s">
        <v>463</v>
      </c>
      <c r="C76" s="143"/>
      <c r="D76" s="143"/>
      <c r="E76" s="143"/>
      <c r="F76" s="143"/>
      <c r="G76" s="143"/>
      <c r="H76" s="143"/>
      <c r="I76" s="126"/>
      <c r="J76" s="144"/>
      <c r="K76" s="142">
        <f>SUM(C76:J76)</f>
        <v>0</v>
      </c>
    </row>
    <row r="77" spans="1:11" x14ac:dyDescent="0.2">
      <c r="A77" s="163" t="s">
        <v>477</v>
      </c>
      <c r="B77" s="317" t="s">
        <v>464</v>
      </c>
      <c r="C77" s="143"/>
      <c r="D77" s="143"/>
      <c r="E77" s="143"/>
      <c r="F77" s="143"/>
      <c r="G77" s="143"/>
      <c r="H77" s="143"/>
      <c r="I77" s="126"/>
      <c r="J77" s="144"/>
      <c r="K77" s="142">
        <f t="shared" ref="K77:K86" si="10">SUM(C77:J77)</f>
        <v>0</v>
      </c>
    </row>
    <row r="78" spans="1:11" x14ac:dyDescent="0.2">
      <c r="A78" s="163" t="s">
        <v>478</v>
      </c>
      <c r="B78" s="317" t="s">
        <v>465</v>
      </c>
      <c r="C78" s="143"/>
      <c r="D78" s="143"/>
      <c r="E78" s="143"/>
      <c r="F78" s="143"/>
      <c r="G78" s="143"/>
      <c r="H78" s="143"/>
      <c r="I78" s="126"/>
      <c r="J78" s="144"/>
      <c r="K78" s="142">
        <f t="shared" si="10"/>
        <v>0</v>
      </c>
    </row>
    <row r="79" spans="1:11" x14ac:dyDescent="0.2">
      <c r="A79" s="163" t="s">
        <v>479</v>
      </c>
      <c r="B79" s="317" t="s">
        <v>466</v>
      </c>
      <c r="C79" s="143"/>
      <c r="D79" s="143"/>
      <c r="E79" s="143"/>
      <c r="F79" s="143"/>
      <c r="G79" s="143"/>
      <c r="H79" s="143"/>
      <c r="I79" s="126"/>
      <c r="J79" s="144"/>
      <c r="K79" s="142">
        <f t="shared" si="10"/>
        <v>0</v>
      </c>
    </row>
    <row r="80" spans="1:11" x14ac:dyDescent="0.2">
      <c r="A80" s="163" t="s">
        <v>480</v>
      </c>
      <c r="B80" s="317" t="s">
        <v>467</v>
      </c>
      <c r="C80" s="143"/>
      <c r="D80" s="143"/>
      <c r="E80" s="143"/>
      <c r="F80" s="143"/>
      <c r="G80" s="143"/>
      <c r="H80" s="143"/>
      <c r="I80" s="126"/>
      <c r="J80" s="144"/>
      <c r="K80" s="142">
        <f t="shared" si="10"/>
        <v>0</v>
      </c>
    </row>
    <row r="81" spans="1:11" x14ac:dyDescent="0.2">
      <c r="A81" s="163" t="s">
        <v>481</v>
      </c>
      <c r="B81" s="317" t="s">
        <v>468</v>
      </c>
      <c r="C81" s="143"/>
      <c r="D81" s="143"/>
      <c r="E81" s="143"/>
      <c r="F81" s="143"/>
      <c r="G81" s="143"/>
      <c r="H81" s="143"/>
      <c r="I81" s="126"/>
      <c r="J81" s="144"/>
      <c r="K81" s="142">
        <f t="shared" si="10"/>
        <v>0</v>
      </c>
    </row>
    <row r="82" spans="1:11" x14ac:dyDescent="0.2">
      <c r="A82" s="163" t="s">
        <v>475</v>
      </c>
      <c r="B82" s="317" t="s">
        <v>469</v>
      </c>
      <c r="C82" s="143"/>
      <c r="D82" s="143"/>
      <c r="E82" s="143"/>
      <c r="F82" s="143"/>
      <c r="G82" s="143"/>
      <c r="H82" s="143"/>
      <c r="I82" s="126"/>
      <c r="J82" s="144"/>
      <c r="K82" s="142">
        <f t="shared" si="10"/>
        <v>0</v>
      </c>
    </row>
    <row r="83" spans="1:11" x14ac:dyDescent="0.2">
      <c r="A83" s="163" t="s">
        <v>482</v>
      </c>
      <c r="B83" s="317" t="s">
        <v>470</v>
      </c>
      <c r="C83" s="143">
        <v>1</v>
      </c>
      <c r="D83" s="143">
        <v>1</v>
      </c>
      <c r="E83" s="143"/>
      <c r="F83" s="143"/>
      <c r="G83" s="143"/>
      <c r="H83" s="143"/>
      <c r="I83" s="126"/>
      <c r="J83" s="144"/>
      <c r="K83" s="142">
        <f t="shared" si="10"/>
        <v>2</v>
      </c>
    </row>
    <row r="84" spans="1:11" x14ac:dyDescent="0.2">
      <c r="A84" s="163" t="s">
        <v>483</v>
      </c>
      <c r="B84" s="317" t="s">
        <v>471</v>
      </c>
      <c r="C84" s="143"/>
      <c r="D84" s="143"/>
      <c r="E84" s="143"/>
      <c r="F84" s="143"/>
      <c r="G84" s="143"/>
      <c r="H84" s="143"/>
      <c r="I84" s="126"/>
      <c r="J84" s="144"/>
      <c r="K84" s="142">
        <f t="shared" si="10"/>
        <v>0</v>
      </c>
    </row>
    <row r="85" spans="1:11" ht="12.75" customHeight="1" x14ac:dyDescent="0.2">
      <c r="A85" s="163" t="s">
        <v>484</v>
      </c>
      <c r="B85" s="317" t="s">
        <v>472</v>
      </c>
      <c r="C85" s="145"/>
      <c r="D85" s="145"/>
      <c r="E85" s="145"/>
      <c r="F85" s="145"/>
      <c r="G85" s="145"/>
      <c r="H85" s="145"/>
      <c r="I85" s="146"/>
      <c r="J85" s="147"/>
      <c r="K85" s="148">
        <f t="shared" si="10"/>
        <v>0</v>
      </c>
    </row>
    <row r="86" spans="1:11" x14ac:dyDescent="0.2">
      <c r="A86" s="163" t="s">
        <v>474</v>
      </c>
      <c r="B86" s="317" t="s">
        <v>473</v>
      </c>
      <c r="C86" s="143">
        <v>3</v>
      </c>
      <c r="D86" s="143">
        <v>1</v>
      </c>
      <c r="E86" s="143"/>
      <c r="F86" s="143"/>
      <c r="G86" s="143">
        <v>2</v>
      </c>
      <c r="H86" s="143">
        <v>1</v>
      </c>
      <c r="I86" s="126"/>
      <c r="J86" s="147"/>
      <c r="K86" s="148">
        <f t="shared" si="10"/>
        <v>7</v>
      </c>
    </row>
    <row r="87" spans="1:11" x14ac:dyDescent="0.2">
      <c r="A87" s="321" t="s">
        <v>92</v>
      </c>
      <c r="B87" s="322" t="s">
        <v>93</v>
      </c>
      <c r="C87" s="157">
        <f>SUM(C76:C86)</f>
        <v>4</v>
      </c>
      <c r="D87" s="157">
        <f t="shared" ref="D87:J87" si="11">SUM(D76:D86)</f>
        <v>2</v>
      </c>
      <c r="E87" s="157">
        <f t="shared" si="11"/>
        <v>0</v>
      </c>
      <c r="F87" s="157">
        <f t="shared" si="11"/>
        <v>0</v>
      </c>
      <c r="G87" s="157">
        <f t="shared" si="11"/>
        <v>2</v>
      </c>
      <c r="H87" s="157">
        <f t="shared" si="11"/>
        <v>1</v>
      </c>
      <c r="I87" s="157">
        <f t="shared" si="11"/>
        <v>0</v>
      </c>
      <c r="J87" s="157">
        <f t="shared" si="11"/>
        <v>0</v>
      </c>
      <c r="K87" s="148">
        <f>SUM(K76:K86)</f>
        <v>9</v>
      </c>
    </row>
    <row r="88" spans="1:11" x14ac:dyDescent="0.2">
      <c r="A88" s="166" t="s">
        <v>600</v>
      </c>
      <c r="B88" s="320"/>
      <c r="C88" s="523"/>
      <c r="D88" s="524"/>
      <c r="E88" s="524"/>
      <c r="F88" s="524"/>
      <c r="G88" s="524"/>
      <c r="H88" s="524"/>
      <c r="I88" s="524"/>
      <c r="J88" s="524"/>
      <c r="K88" s="525"/>
    </row>
    <row r="89" spans="1:11" x14ac:dyDescent="0.2">
      <c r="A89" s="315" t="s">
        <v>462</v>
      </c>
      <c r="B89" s="316" t="s">
        <v>461</v>
      </c>
      <c r="C89" s="526"/>
      <c r="D89" s="527"/>
      <c r="E89" s="527"/>
      <c r="F89" s="527"/>
      <c r="G89" s="527"/>
      <c r="H89" s="527"/>
      <c r="I89" s="527"/>
      <c r="J89" s="527"/>
      <c r="K89" s="528"/>
    </row>
    <row r="90" spans="1:11" x14ac:dyDescent="0.2">
      <c r="A90" s="163" t="s">
        <v>476</v>
      </c>
      <c r="B90" s="317" t="s">
        <v>463</v>
      </c>
      <c r="C90" s="143"/>
      <c r="D90" s="143"/>
      <c r="E90" s="143"/>
      <c r="F90" s="143"/>
      <c r="G90" s="143"/>
      <c r="H90" s="143"/>
      <c r="I90" s="126"/>
      <c r="J90" s="144"/>
      <c r="K90" s="142">
        <f>SUM(C90:J90)</f>
        <v>0</v>
      </c>
    </row>
    <row r="91" spans="1:11" x14ac:dyDescent="0.2">
      <c r="A91" s="163" t="s">
        <v>477</v>
      </c>
      <c r="B91" s="317" t="s">
        <v>464</v>
      </c>
      <c r="C91" s="143"/>
      <c r="D91" s="143"/>
      <c r="E91" s="143"/>
      <c r="F91" s="143"/>
      <c r="G91" s="143"/>
      <c r="H91" s="143"/>
      <c r="I91" s="126"/>
      <c r="J91" s="144"/>
      <c r="K91" s="142">
        <f t="shared" ref="K91:K100" si="12">SUM(C91:J91)</f>
        <v>0</v>
      </c>
    </row>
    <row r="92" spans="1:11" x14ac:dyDescent="0.2">
      <c r="A92" s="163" t="s">
        <v>478</v>
      </c>
      <c r="B92" s="317" t="s">
        <v>465</v>
      </c>
      <c r="C92" s="143"/>
      <c r="D92" s="143"/>
      <c r="E92" s="143"/>
      <c r="F92" s="143"/>
      <c r="G92" s="143"/>
      <c r="H92" s="143"/>
      <c r="I92" s="126"/>
      <c r="J92" s="144"/>
      <c r="K92" s="142">
        <f t="shared" si="12"/>
        <v>0</v>
      </c>
    </row>
    <row r="93" spans="1:11" x14ac:dyDescent="0.2">
      <c r="A93" s="163" t="s">
        <v>479</v>
      </c>
      <c r="B93" s="317" t="s">
        <v>466</v>
      </c>
      <c r="C93" s="143"/>
      <c r="D93" s="143"/>
      <c r="E93" s="143"/>
      <c r="F93" s="143"/>
      <c r="G93" s="143"/>
      <c r="H93" s="143"/>
      <c r="I93" s="126"/>
      <c r="J93" s="144"/>
      <c r="K93" s="142">
        <f t="shared" si="12"/>
        <v>0</v>
      </c>
    </row>
    <row r="94" spans="1:11" x14ac:dyDescent="0.2">
      <c r="A94" s="163" t="s">
        <v>480</v>
      </c>
      <c r="B94" s="317" t="s">
        <v>467</v>
      </c>
      <c r="C94" s="143"/>
      <c r="D94" s="143"/>
      <c r="E94" s="143"/>
      <c r="F94" s="143"/>
      <c r="G94" s="143"/>
      <c r="H94" s="143"/>
      <c r="I94" s="126"/>
      <c r="J94" s="144"/>
      <c r="K94" s="142">
        <f t="shared" si="12"/>
        <v>0</v>
      </c>
    </row>
    <row r="95" spans="1:11" x14ac:dyDescent="0.2">
      <c r="A95" s="163" t="s">
        <v>481</v>
      </c>
      <c r="B95" s="317" t="s">
        <v>468</v>
      </c>
      <c r="C95" s="143"/>
      <c r="D95" s="143"/>
      <c r="E95" s="143"/>
      <c r="F95" s="143"/>
      <c r="G95" s="143"/>
      <c r="H95" s="143"/>
      <c r="I95" s="126"/>
      <c r="J95" s="144"/>
      <c r="K95" s="142">
        <f t="shared" si="12"/>
        <v>0</v>
      </c>
    </row>
    <row r="96" spans="1:11" x14ac:dyDescent="0.2">
      <c r="A96" s="163" t="s">
        <v>475</v>
      </c>
      <c r="B96" s="317" t="s">
        <v>469</v>
      </c>
      <c r="C96" s="143"/>
      <c r="D96" s="143"/>
      <c r="E96" s="143"/>
      <c r="F96" s="143"/>
      <c r="G96" s="143"/>
      <c r="H96" s="143"/>
      <c r="I96" s="126"/>
      <c r="J96" s="144"/>
      <c r="K96" s="142">
        <f t="shared" si="12"/>
        <v>0</v>
      </c>
    </row>
    <row r="97" spans="1:11" x14ac:dyDescent="0.2">
      <c r="A97" s="163" t="s">
        <v>482</v>
      </c>
      <c r="B97" s="317" t="s">
        <v>470</v>
      </c>
      <c r="C97" s="143"/>
      <c r="D97" s="143"/>
      <c r="E97" s="143"/>
      <c r="F97" s="143"/>
      <c r="G97" s="143"/>
      <c r="H97" s="143"/>
      <c r="I97" s="126">
        <v>8</v>
      </c>
      <c r="J97" s="144">
        <v>8</v>
      </c>
      <c r="K97" s="142">
        <f t="shared" si="12"/>
        <v>16</v>
      </c>
    </row>
    <row r="98" spans="1:11" x14ac:dyDescent="0.2">
      <c r="A98" s="163" t="s">
        <v>483</v>
      </c>
      <c r="B98" s="317" t="s">
        <v>471</v>
      </c>
      <c r="C98" s="143"/>
      <c r="D98" s="143"/>
      <c r="E98" s="143"/>
      <c r="F98" s="143"/>
      <c r="G98" s="143"/>
      <c r="H98" s="143"/>
      <c r="I98" s="126"/>
      <c r="J98" s="144"/>
      <c r="K98" s="142">
        <f t="shared" si="12"/>
        <v>0</v>
      </c>
    </row>
    <row r="99" spans="1:11" ht="12.75" customHeight="1" x14ac:dyDescent="0.2">
      <c r="A99" s="163" t="s">
        <v>484</v>
      </c>
      <c r="B99" s="317" t="s">
        <v>472</v>
      </c>
      <c r="C99" s="145"/>
      <c r="D99" s="145"/>
      <c r="E99" s="145"/>
      <c r="F99" s="145"/>
      <c r="G99" s="145"/>
      <c r="H99" s="145"/>
      <c r="I99" s="146"/>
      <c r="J99" s="147"/>
      <c r="K99" s="148">
        <f t="shared" si="12"/>
        <v>0</v>
      </c>
    </row>
    <row r="100" spans="1:11" x14ac:dyDescent="0.2">
      <c r="A100" s="163" t="s">
        <v>474</v>
      </c>
      <c r="B100" s="317" t="s">
        <v>473</v>
      </c>
      <c r="C100" s="145"/>
      <c r="D100" s="145"/>
      <c r="E100" s="145"/>
      <c r="F100" s="145"/>
      <c r="G100" s="145"/>
      <c r="H100" s="145"/>
      <c r="I100" s="146"/>
      <c r="J100" s="147"/>
      <c r="K100" s="148">
        <f t="shared" si="12"/>
        <v>0</v>
      </c>
    </row>
    <row r="101" spans="1:11" x14ac:dyDescent="0.2">
      <c r="A101" s="321" t="s">
        <v>92</v>
      </c>
      <c r="B101" s="322" t="s">
        <v>93</v>
      </c>
      <c r="C101" s="157">
        <f>SUM(C90:C100)</f>
        <v>0</v>
      </c>
      <c r="D101" s="157">
        <f t="shared" ref="D101:J101" si="13">SUM(D90:D100)</f>
        <v>0</v>
      </c>
      <c r="E101" s="157">
        <f t="shared" si="13"/>
        <v>0</v>
      </c>
      <c r="F101" s="157">
        <f t="shared" si="13"/>
        <v>0</v>
      </c>
      <c r="G101" s="157">
        <f t="shared" si="13"/>
        <v>0</v>
      </c>
      <c r="H101" s="157">
        <f t="shared" si="13"/>
        <v>0</v>
      </c>
      <c r="I101" s="157">
        <f t="shared" si="13"/>
        <v>8</v>
      </c>
      <c r="J101" s="157">
        <f t="shared" si="13"/>
        <v>8</v>
      </c>
      <c r="K101" s="148">
        <f>SUM(K90:K100)</f>
        <v>16</v>
      </c>
    </row>
    <row r="102" spans="1:11" x14ac:dyDescent="0.2">
      <c r="A102" s="166" t="s">
        <v>505</v>
      </c>
      <c r="B102" s="320"/>
      <c r="C102" s="523"/>
      <c r="D102" s="524"/>
      <c r="E102" s="524"/>
      <c r="F102" s="524"/>
      <c r="G102" s="524"/>
      <c r="H102" s="524"/>
      <c r="I102" s="524"/>
      <c r="J102" s="524"/>
      <c r="K102" s="525"/>
    </row>
    <row r="103" spans="1:11" x14ac:dyDescent="0.2">
      <c r="A103" s="315" t="s">
        <v>462</v>
      </c>
      <c r="B103" s="316" t="s">
        <v>461</v>
      </c>
      <c r="C103" s="526"/>
      <c r="D103" s="527"/>
      <c r="E103" s="527"/>
      <c r="F103" s="527"/>
      <c r="G103" s="527"/>
      <c r="H103" s="527"/>
      <c r="I103" s="527"/>
      <c r="J103" s="527"/>
      <c r="K103" s="528"/>
    </row>
    <row r="104" spans="1:11" x14ac:dyDescent="0.2">
      <c r="A104" s="163" t="s">
        <v>476</v>
      </c>
      <c r="B104" s="317" t="s">
        <v>463</v>
      </c>
      <c r="C104" s="143">
        <f t="shared" ref="C104:J115" si="14">SUM(C6,C20,C34,C48,C62,C76,C90)</f>
        <v>0</v>
      </c>
      <c r="D104" s="143">
        <f t="shared" si="14"/>
        <v>0</v>
      </c>
      <c r="E104" s="143">
        <f t="shared" si="14"/>
        <v>0</v>
      </c>
      <c r="F104" s="143">
        <f t="shared" si="14"/>
        <v>0</v>
      </c>
      <c r="G104" s="143">
        <f t="shared" si="14"/>
        <v>0</v>
      </c>
      <c r="H104" s="143">
        <f t="shared" si="14"/>
        <v>0</v>
      </c>
      <c r="I104" s="143">
        <f t="shared" si="14"/>
        <v>0</v>
      </c>
      <c r="J104" s="143">
        <f t="shared" si="14"/>
        <v>0</v>
      </c>
      <c r="K104" s="142">
        <f>SUM(C104:J104)</f>
        <v>0</v>
      </c>
    </row>
    <row r="105" spans="1:11" x14ac:dyDescent="0.2">
      <c r="A105" s="163" t="s">
        <v>477</v>
      </c>
      <c r="B105" s="317" t="s">
        <v>464</v>
      </c>
      <c r="C105" s="143">
        <f t="shared" si="14"/>
        <v>3</v>
      </c>
      <c r="D105" s="143">
        <f t="shared" si="14"/>
        <v>3</v>
      </c>
      <c r="E105" s="143">
        <f t="shared" si="14"/>
        <v>1</v>
      </c>
      <c r="F105" s="143">
        <f t="shared" si="14"/>
        <v>0</v>
      </c>
      <c r="G105" s="143">
        <f t="shared" si="14"/>
        <v>3</v>
      </c>
      <c r="H105" s="143">
        <f t="shared" si="14"/>
        <v>1</v>
      </c>
      <c r="I105" s="143">
        <f t="shared" si="14"/>
        <v>2</v>
      </c>
      <c r="J105" s="143">
        <f t="shared" si="14"/>
        <v>2</v>
      </c>
      <c r="K105" s="142">
        <f t="shared" ref="K105:K114" si="15">SUM(C105:J105)</f>
        <v>15</v>
      </c>
    </row>
    <row r="106" spans="1:11" x14ac:dyDescent="0.2">
      <c r="A106" s="163" t="s">
        <v>478</v>
      </c>
      <c r="B106" s="317" t="s">
        <v>465</v>
      </c>
      <c r="C106" s="143">
        <f t="shared" si="14"/>
        <v>6</v>
      </c>
      <c r="D106" s="143">
        <f t="shared" si="14"/>
        <v>1</v>
      </c>
      <c r="E106" s="143">
        <f t="shared" si="14"/>
        <v>0</v>
      </c>
      <c r="F106" s="143">
        <f t="shared" si="14"/>
        <v>0</v>
      </c>
      <c r="G106" s="143">
        <f t="shared" si="14"/>
        <v>3</v>
      </c>
      <c r="H106" s="143">
        <f t="shared" si="14"/>
        <v>2</v>
      </c>
      <c r="I106" s="143">
        <f t="shared" si="14"/>
        <v>2</v>
      </c>
      <c r="J106" s="143">
        <f t="shared" si="14"/>
        <v>2</v>
      </c>
      <c r="K106" s="142">
        <f t="shared" si="15"/>
        <v>16</v>
      </c>
    </row>
    <row r="107" spans="1:11" x14ac:dyDescent="0.2">
      <c r="A107" s="163" t="s">
        <v>479</v>
      </c>
      <c r="B107" s="317" t="s">
        <v>466</v>
      </c>
      <c r="C107" s="143">
        <f t="shared" si="14"/>
        <v>2</v>
      </c>
      <c r="D107" s="143">
        <f t="shared" si="14"/>
        <v>2</v>
      </c>
      <c r="E107" s="143">
        <f t="shared" si="14"/>
        <v>0</v>
      </c>
      <c r="F107" s="143">
        <f t="shared" si="14"/>
        <v>0</v>
      </c>
      <c r="G107" s="143">
        <f t="shared" si="14"/>
        <v>4</v>
      </c>
      <c r="H107" s="143">
        <f t="shared" si="14"/>
        <v>4</v>
      </c>
      <c r="I107" s="143">
        <f t="shared" si="14"/>
        <v>1</v>
      </c>
      <c r="J107" s="143">
        <f t="shared" si="14"/>
        <v>1</v>
      </c>
      <c r="K107" s="142">
        <f t="shared" si="15"/>
        <v>14</v>
      </c>
    </row>
    <row r="108" spans="1:11" x14ac:dyDescent="0.2">
      <c r="A108" s="163" t="s">
        <v>480</v>
      </c>
      <c r="B108" s="317" t="s">
        <v>467</v>
      </c>
      <c r="C108" s="143">
        <f t="shared" si="14"/>
        <v>9</v>
      </c>
      <c r="D108" s="143">
        <f t="shared" si="14"/>
        <v>6</v>
      </c>
      <c r="E108" s="143">
        <f t="shared" si="14"/>
        <v>0</v>
      </c>
      <c r="F108" s="143">
        <f t="shared" si="14"/>
        <v>0</v>
      </c>
      <c r="G108" s="143">
        <f t="shared" si="14"/>
        <v>9</v>
      </c>
      <c r="H108" s="143">
        <f t="shared" si="14"/>
        <v>7</v>
      </c>
      <c r="I108" s="143">
        <f t="shared" si="14"/>
        <v>9</v>
      </c>
      <c r="J108" s="143">
        <f t="shared" si="14"/>
        <v>9</v>
      </c>
      <c r="K108" s="142">
        <f t="shared" si="15"/>
        <v>49</v>
      </c>
    </row>
    <row r="109" spans="1:11" x14ac:dyDescent="0.2">
      <c r="A109" s="163" t="s">
        <v>481</v>
      </c>
      <c r="B109" s="317" t="s">
        <v>468</v>
      </c>
      <c r="C109" s="143">
        <f t="shared" si="14"/>
        <v>0</v>
      </c>
      <c r="D109" s="143">
        <f t="shared" si="14"/>
        <v>0</v>
      </c>
      <c r="E109" s="143">
        <f t="shared" si="14"/>
        <v>0</v>
      </c>
      <c r="F109" s="143">
        <f t="shared" si="14"/>
        <v>0</v>
      </c>
      <c r="G109" s="143">
        <f t="shared" si="14"/>
        <v>1</v>
      </c>
      <c r="H109" s="143">
        <f t="shared" si="14"/>
        <v>1</v>
      </c>
      <c r="I109" s="143">
        <f t="shared" si="14"/>
        <v>0</v>
      </c>
      <c r="J109" s="143">
        <f t="shared" si="14"/>
        <v>0</v>
      </c>
      <c r="K109" s="142">
        <f t="shared" si="15"/>
        <v>2</v>
      </c>
    </row>
    <row r="110" spans="1:11" x14ac:dyDescent="0.2">
      <c r="A110" s="163" t="s">
        <v>475</v>
      </c>
      <c r="B110" s="317" t="s">
        <v>469</v>
      </c>
      <c r="C110" s="143">
        <f t="shared" si="14"/>
        <v>8</v>
      </c>
      <c r="D110" s="143">
        <f t="shared" si="14"/>
        <v>5</v>
      </c>
      <c r="E110" s="143">
        <f t="shared" si="14"/>
        <v>0</v>
      </c>
      <c r="F110" s="143">
        <f t="shared" si="14"/>
        <v>0</v>
      </c>
      <c r="G110" s="143">
        <f t="shared" si="14"/>
        <v>8</v>
      </c>
      <c r="H110" s="143">
        <f t="shared" si="14"/>
        <v>4</v>
      </c>
      <c r="I110" s="143">
        <f t="shared" si="14"/>
        <v>5</v>
      </c>
      <c r="J110" s="143">
        <f t="shared" si="14"/>
        <v>5</v>
      </c>
      <c r="K110" s="142">
        <f t="shared" si="15"/>
        <v>35</v>
      </c>
    </row>
    <row r="111" spans="1:11" x14ac:dyDescent="0.2">
      <c r="A111" s="163" t="s">
        <v>482</v>
      </c>
      <c r="B111" s="317" t="s">
        <v>470</v>
      </c>
      <c r="C111" s="143">
        <f t="shared" si="14"/>
        <v>6</v>
      </c>
      <c r="D111" s="143">
        <f t="shared" si="14"/>
        <v>6</v>
      </c>
      <c r="E111" s="143">
        <f t="shared" si="14"/>
        <v>0</v>
      </c>
      <c r="F111" s="143">
        <f t="shared" si="14"/>
        <v>0</v>
      </c>
      <c r="G111" s="143">
        <f t="shared" si="14"/>
        <v>15</v>
      </c>
      <c r="H111" s="143">
        <f t="shared" si="14"/>
        <v>10</v>
      </c>
      <c r="I111" s="143">
        <f t="shared" si="14"/>
        <v>19</v>
      </c>
      <c r="J111" s="143">
        <f t="shared" si="14"/>
        <v>17</v>
      </c>
      <c r="K111" s="142">
        <f t="shared" si="15"/>
        <v>73</v>
      </c>
    </row>
    <row r="112" spans="1:11" x14ac:dyDescent="0.2">
      <c r="A112" s="163" t="s">
        <v>483</v>
      </c>
      <c r="B112" s="317" t="s">
        <v>471</v>
      </c>
      <c r="C112" s="143">
        <f t="shared" si="14"/>
        <v>0</v>
      </c>
      <c r="D112" s="143">
        <f t="shared" si="14"/>
        <v>0</v>
      </c>
      <c r="E112" s="143">
        <f t="shared" si="14"/>
        <v>0</v>
      </c>
      <c r="F112" s="143">
        <f t="shared" si="14"/>
        <v>0</v>
      </c>
      <c r="G112" s="143">
        <f t="shared" si="14"/>
        <v>0</v>
      </c>
      <c r="H112" s="143">
        <f t="shared" si="14"/>
        <v>0</v>
      </c>
      <c r="I112" s="143">
        <f t="shared" si="14"/>
        <v>0</v>
      </c>
      <c r="J112" s="143">
        <f t="shared" si="14"/>
        <v>0</v>
      </c>
      <c r="K112" s="142">
        <f t="shared" si="15"/>
        <v>0</v>
      </c>
    </row>
    <row r="113" spans="1:11" ht="12.75" customHeight="1" x14ac:dyDescent="0.2">
      <c r="A113" s="163" t="s">
        <v>484</v>
      </c>
      <c r="B113" s="317" t="s">
        <v>472</v>
      </c>
      <c r="C113" s="143">
        <f t="shared" si="14"/>
        <v>5</v>
      </c>
      <c r="D113" s="143">
        <f t="shared" si="14"/>
        <v>4</v>
      </c>
      <c r="E113" s="143">
        <f t="shared" si="14"/>
        <v>0</v>
      </c>
      <c r="F113" s="143">
        <f t="shared" si="14"/>
        <v>0</v>
      </c>
      <c r="G113" s="143">
        <f t="shared" si="14"/>
        <v>0</v>
      </c>
      <c r="H113" s="143">
        <f t="shared" si="14"/>
        <v>0</v>
      </c>
      <c r="I113" s="143">
        <f t="shared" si="14"/>
        <v>0</v>
      </c>
      <c r="J113" s="143">
        <f t="shared" si="14"/>
        <v>0</v>
      </c>
      <c r="K113" s="142">
        <f t="shared" si="15"/>
        <v>9</v>
      </c>
    </row>
    <row r="114" spans="1:11" ht="13.5" thickBot="1" x14ac:dyDescent="0.25">
      <c r="A114" s="163" t="s">
        <v>474</v>
      </c>
      <c r="B114" s="317" t="s">
        <v>473</v>
      </c>
      <c r="C114" s="301">
        <f t="shared" si="14"/>
        <v>3</v>
      </c>
      <c r="D114" s="301">
        <f t="shared" si="14"/>
        <v>1</v>
      </c>
      <c r="E114" s="301">
        <f t="shared" si="14"/>
        <v>0</v>
      </c>
      <c r="F114" s="301">
        <f t="shared" si="14"/>
        <v>0</v>
      </c>
      <c r="G114" s="301">
        <f t="shared" si="14"/>
        <v>2</v>
      </c>
      <c r="H114" s="301">
        <f t="shared" si="14"/>
        <v>1</v>
      </c>
      <c r="I114" s="301">
        <f t="shared" si="14"/>
        <v>0</v>
      </c>
      <c r="J114" s="301">
        <f t="shared" si="14"/>
        <v>0</v>
      </c>
      <c r="K114" s="276">
        <f t="shared" si="15"/>
        <v>7</v>
      </c>
    </row>
    <row r="115" spans="1:11" ht="13.5" thickBot="1" x14ac:dyDescent="0.25">
      <c r="A115" s="323" t="s">
        <v>559</v>
      </c>
      <c r="B115" s="324" t="s">
        <v>93</v>
      </c>
      <c r="C115" s="325">
        <f t="shared" si="14"/>
        <v>42</v>
      </c>
      <c r="D115" s="325">
        <f t="shared" si="14"/>
        <v>28</v>
      </c>
      <c r="E115" s="325">
        <f t="shared" si="14"/>
        <v>1</v>
      </c>
      <c r="F115" s="325">
        <f t="shared" si="14"/>
        <v>0</v>
      </c>
      <c r="G115" s="325">
        <f t="shared" si="14"/>
        <v>45</v>
      </c>
      <c r="H115" s="325">
        <f t="shared" si="14"/>
        <v>30</v>
      </c>
      <c r="I115" s="325">
        <f t="shared" si="14"/>
        <v>38</v>
      </c>
      <c r="J115" s="325">
        <f t="shared" si="14"/>
        <v>36</v>
      </c>
      <c r="K115" s="326">
        <f>SUM(K104:K114)</f>
        <v>220</v>
      </c>
    </row>
  </sheetData>
  <mergeCells count="22">
    <mergeCell ref="C75:K75"/>
    <mergeCell ref="C88:K88"/>
    <mergeCell ref="C89:K89"/>
    <mergeCell ref="C102:K102"/>
    <mergeCell ref="C103:K103"/>
    <mergeCell ref="C46:K46"/>
    <mergeCell ref="C47:K47"/>
    <mergeCell ref="C60:K60"/>
    <mergeCell ref="C61:K61"/>
    <mergeCell ref="C74:K74"/>
    <mergeCell ref="M1:W1"/>
    <mergeCell ref="A1:K1"/>
    <mergeCell ref="C2:D2"/>
    <mergeCell ref="E2:F2"/>
    <mergeCell ref="G2:H2"/>
    <mergeCell ref="I2:J2"/>
    <mergeCell ref="C32:K32"/>
    <mergeCell ref="C33:K33"/>
    <mergeCell ref="B4:K4"/>
    <mergeCell ref="C18:K18"/>
    <mergeCell ref="C5:K5"/>
    <mergeCell ref="C19:K19"/>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dimension ref="A1:E43"/>
  <sheetViews>
    <sheetView zoomScaleNormal="100" workbookViewId="0">
      <selection activeCell="A40" sqref="A40"/>
    </sheetView>
  </sheetViews>
  <sheetFormatPr defaultColWidth="9.140625"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667" t="s">
        <v>413</v>
      </c>
      <c r="B1" s="668"/>
      <c r="C1" s="669"/>
      <c r="D1" s="669"/>
      <c r="E1" s="670"/>
    </row>
    <row r="2" spans="1:5" s="5" customFormat="1" ht="38.25" customHeight="1" x14ac:dyDescent="0.2">
      <c r="A2" s="14" t="s">
        <v>505</v>
      </c>
      <c r="B2" s="671" t="s">
        <v>40</v>
      </c>
      <c r="C2" s="672"/>
      <c r="D2" s="673"/>
      <c r="E2" s="678" t="s">
        <v>575</v>
      </c>
    </row>
    <row r="3" spans="1:5" s="5" customFormat="1" ht="15" customHeight="1" x14ac:dyDescent="0.2">
      <c r="A3" s="676"/>
      <c r="B3" s="674" t="s">
        <v>573</v>
      </c>
      <c r="C3" s="674"/>
      <c r="D3" s="675" t="s">
        <v>574</v>
      </c>
      <c r="E3" s="679"/>
    </row>
    <row r="4" spans="1:5" s="5" customFormat="1" ht="51.75" thickBot="1" x14ac:dyDescent="0.25">
      <c r="A4" s="677"/>
      <c r="B4" s="53" t="s">
        <v>71</v>
      </c>
      <c r="C4" s="53" t="s">
        <v>113</v>
      </c>
      <c r="D4" s="675"/>
      <c r="E4" s="680"/>
    </row>
    <row r="5" spans="1:5" customFormat="1" ht="17.100000000000001" customHeight="1" x14ac:dyDescent="0.25">
      <c r="A5" s="159" t="s">
        <v>508</v>
      </c>
      <c r="B5" s="160">
        <v>2</v>
      </c>
      <c r="C5" s="450">
        <v>1</v>
      </c>
      <c r="D5" s="450">
        <v>1</v>
      </c>
      <c r="E5" s="451">
        <v>54.5</v>
      </c>
    </row>
    <row r="6" spans="1:5" customFormat="1" ht="17.100000000000001" customHeight="1" x14ac:dyDescent="0.25">
      <c r="A6" s="29" t="s">
        <v>452</v>
      </c>
      <c r="B6" s="452">
        <v>1</v>
      </c>
      <c r="C6" s="453">
        <v>1</v>
      </c>
      <c r="D6" s="453">
        <v>1</v>
      </c>
      <c r="E6" s="63">
        <v>53</v>
      </c>
    </row>
    <row r="7" spans="1:5" customFormat="1" ht="17.100000000000001" customHeight="1" x14ac:dyDescent="0.25">
      <c r="A7" s="29" t="s">
        <v>96</v>
      </c>
      <c r="B7" s="452"/>
      <c r="C7" s="453"/>
      <c r="D7" s="453"/>
      <c r="E7" s="63"/>
    </row>
    <row r="8" spans="1:5" customFormat="1" ht="17.100000000000001" customHeight="1" x14ac:dyDescent="0.25">
      <c r="A8" s="29" t="s">
        <v>453</v>
      </c>
      <c r="B8" s="452">
        <v>1</v>
      </c>
      <c r="C8" s="453"/>
      <c r="D8" s="453"/>
      <c r="E8" s="63">
        <v>56</v>
      </c>
    </row>
    <row r="9" spans="1:5" customFormat="1" ht="17.100000000000001" customHeight="1" thickBot="1" x14ac:dyDescent="0.3">
      <c r="A9" s="454" t="s">
        <v>96</v>
      </c>
      <c r="B9" s="455">
        <v>1</v>
      </c>
      <c r="C9" s="456"/>
      <c r="D9" s="456"/>
      <c r="E9" s="457">
        <v>56</v>
      </c>
    </row>
    <row r="10" spans="1:5" customFormat="1" ht="17.100000000000001" customHeight="1" x14ac:dyDescent="0.25">
      <c r="A10" s="159" t="s">
        <v>552</v>
      </c>
      <c r="B10" s="160">
        <v>4</v>
      </c>
      <c r="C10" s="458">
        <v>4</v>
      </c>
      <c r="D10" s="450"/>
      <c r="E10" s="451">
        <v>44</v>
      </c>
    </row>
    <row r="11" spans="1:5" customFormat="1" ht="17.100000000000001" customHeight="1" x14ac:dyDescent="0.25">
      <c r="A11" s="29" t="s">
        <v>452</v>
      </c>
      <c r="B11" s="452">
        <v>3</v>
      </c>
      <c r="C11" s="460">
        <v>3</v>
      </c>
      <c r="D11" s="453"/>
      <c r="E11" s="63">
        <v>45</v>
      </c>
    </row>
    <row r="12" spans="1:5" customFormat="1" ht="17.100000000000001" customHeight="1" x14ac:dyDescent="0.25">
      <c r="A12" s="29" t="s">
        <v>96</v>
      </c>
      <c r="B12" s="452">
        <v>1</v>
      </c>
      <c r="C12" s="460">
        <v>1</v>
      </c>
      <c r="D12" s="453"/>
      <c r="E12" s="63">
        <v>47</v>
      </c>
    </row>
    <row r="13" spans="1:5" customFormat="1" ht="17.100000000000001" customHeight="1" x14ac:dyDescent="0.25">
      <c r="A13" s="29" t="s">
        <v>453</v>
      </c>
      <c r="B13" s="452">
        <v>1</v>
      </c>
      <c r="C13" s="453">
        <v>1</v>
      </c>
      <c r="D13" s="453"/>
      <c r="E13" s="63">
        <v>40</v>
      </c>
    </row>
    <row r="14" spans="1:5" customFormat="1" ht="17.100000000000001" customHeight="1" thickBot="1" x14ac:dyDescent="0.3">
      <c r="A14" s="454" t="s">
        <v>96</v>
      </c>
      <c r="B14" s="455"/>
      <c r="C14" s="456"/>
      <c r="D14" s="456"/>
      <c r="E14" s="457"/>
    </row>
    <row r="15" spans="1:5" customFormat="1" ht="17.100000000000001" customHeight="1" x14ac:dyDescent="0.25">
      <c r="A15" s="159" t="s">
        <v>553</v>
      </c>
      <c r="B15" s="160">
        <v>5</v>
      </c>
      <c r="C15" s="450">
        <v>3</v>
      </c>
      <c r="D15" s="458">
        <v>2</v>
      </c>
      <c r="E15" s="459">
        <v>42</v>
      </c>
    </row>
    <row r="16" spans="1:5" customFormat="1" ht="17.100000000000001" customHeight="1" x14ac:dyDescent="0.25">
      <c r="A16" s="29" t="s">
        <v>452</v>
      </c>
      <c r="B16" s="452">
        <v>1</v>
      </c>
      <c r="C16" s="453">
        <v>1</v>
      </c>
      <c r="D16" s="460">
        <v>2</v>
      </c>
      <c r="E16" s="223">
        <v>44</v>
      </c>
    </row>
    <row r="17" spans="1:5" customFormat="1" ht="17.100000000000001" customHeight="1" x14ac:dyDescent="0.25">
      <c r="A17" s="29" t="s">
        <v>96</v>
      </c>
      <c r="B17" s="452"/>
      <c r="C17" s="453"/>
      <c r="D17" s="453"/>
      <c r="E17" s="63"/>
    </row>
    <row r="18" spans="1:5" customFormat="1" ht="17.100000000000001" customHeight="1" x14ac:dyDescent="0.25">
      <c r="A18" s="29" t="s">
        <v>453</v>
      </c>
      <c r="B18" s="452">
        <v>4</v>
      </c>
      <c r="C18" s="453">
        <v>2</v>
      </c>
      <c r="D18" s="453"/>
      <c r="E18" s="63">
        <v>41.5</v>
      </c>
    </row>
    <row r="19" spans="1:5" customFormat="1" ht="17.100000000000001" customHeight="1" thickBot="1" x14ac:dyDescent="0.3">
      <c r="A19" s="454" t="s">
        <v>96</v>
      </c>
      <c r="B19" s="455">
        <v>2</v>
      </c>
      <c r="C19" s="456"/>
      <c r="D19" s="456"/>
      <c r="E19" s="457">
        <v>40</v>
      </c>
    </row>
    <row r="20" spans="1:5" customFormat="1" ht="17.100000000000001" customHeight="1" x14ac:dyDescent="0.25">
      <c r="A20" s="159" t="s">
        <v>554</v>
      </c>
      <c r="B20" s="160">
        <v>1</v>
      </c>
      <c r="C20" s="450"/>
      <c r="D20" s="450">
        <v>2</v>
      </c>
      <c r="E20" s="451">
        <v>48</v>
      </c>
    </row>
    <row r="21" spans="1:5" customFormat="1" ht="17.100000000000001" customHeight="1" x14ac:dyDescent="0.25">
      <c r="A21" s="29" t="s">
        <v>452</v>
      </c>
      <c r="B21" s="452"/>
      <c r="C21" s="453"/>
      <c r="D21" s="453"/>
      <c r="E21" s="63"/>
    </row>
    <row r="22" spans="1:5" customFormat="1" ht="17.100000000000001" customHeight="1" x14ac:dyDescent="0.25">
      <c r="A22" s="29" t="s">
        <v>96</v>
      </c>
      <c r="B22" s="452"/>
      <c r="C22" s="453"/>
      <c r="D22" s="453"/>
      <c r="E22" s="63"/>
    </row>
    <row r="23" spans="1:5" customFormat="1" ht="17.100000000000001" customHeight="1" x14ac:dyDescent="0.25">
      <c r="A23" s="29" t="s">
        <v>453</v>
      </c>
      <c r="B23" s="452">
        <v>1</v>
      </c>
      <c r="C23" s="453"/>
      <c r="D23" s="453">
        <v>2</v>
      </c>
      <c r="E23" s="63">
        <v>48</v>
      </c>
    </row>
    <row r="24" spans="1:5" customFormat="1" ht="17.100000000000001" customHeight="1" thickBot="1" x14ac:dyDescent="0.3">
      <c r="A24" s="454" t="s">
        <v>96</v>
      </c>
      <c r="B24" s="455"/>
      <c r="C24" s="456"/>
      <c r="D24" s="456"/>
      <c r="E24" s="457"/>
    </row>
    <row r="25" spans="1:5" customFormat="1" ht="17.100000000000001" customHeight="1" x14ac:dyDescent="0.25">
      <c r="A25" s="159" t="s">
        <v>555</v>
      </c>
      <c r="B25" s="160"/>
      <c r="C25" s="450"/>
      <c r="D25" s="461"/>
      <c r="E25" s="462"/>
    </row>
    <row r="26" spans="1:5" customFormat="1" ht="17.100000000000001" customHeight="1" x14ac:dyDescent="0.25">
      <c r="A26" s="29" t="s">
        <v>452</v>
      </c>
      <c r="B26" s="452"/>
      <c r="C26" s="453"/>
      <c r="D26" s="453"/>
      <c r="E26" s="63"/>
    </row>
    <row r="27" spans="1:5" customFormat="1" ht="17.100000000000001" customHeight="1" x14ac:dyDescent="0.25">
      <c r="A27" s="29" t="s">
        <v>96</v>
      </c>
      <c r="B27" s="452"/>
      <c r="C27" s="453"/>
      <c r="D27" s="453"/>
      <c r="E27" s="63"/>
    </row>
    <row r="28" spans="1:5" customFormat="1" ht="17.100000000000001" customHeight="1" x14ac:dyDescent="0.25">
      <c r="A28" s="29" t="s">
        <v>453</v>
      </c>
      <c r="B28" s="452"/>
      <c r="C28" s="453"/>
      <c r="D28" s="463"/>
      <c r="E28" s="464"/>
    </row>
    <row r="29" spans="1:5" customFormat="1" ht="17.100000000000001" customHeight="1" thickBot="1" x14ac:dyDescent="0.3">
      <c r="A29" s="454" t="s">
        <v>96</v>
      </c>
      <c r="B29" s="455"/>
      <c r="C29" s="456"/>
      <c r="D29" s="465"/>
      <c r="E29" s="466"/>
    </row>
    <row r="30" spans="1:5" customFormat="1" ht="17.100000000000001" customHeight="1" x14ac:dyDescent="0.25">
      <c r="A30" s="159" t="s">
        <v>556</v>
      </c>
      <c r="B30" s="160"/>
      <c r="C30" s="450"/>
      <c r="D30" s="450"/>
      <c r="E30" s="451"/>
    </row>
    <row r="31" spans="1:5" customFormat="1" ht="17.100000000000001" customHeight="1" x14ac:dyDescent="0.25">
      <c r="A31" s="29" t="s">
        <v>452</v>
      </c>
      <c r="B31" s="452"/>
      <c r="C31" s="453"/>
      <c r="D31" s="453"/>
      <c r="E31" s="63"/>
    </row>
    <row r="32" spans="1:5" customFormat="1" ht="17.100000000000001" customHeight="1" x14ac:dyDescent="0.25">
      <c r="A32" s="29" t="s">
        <v>96</v>
      </c>
      <c r="B32" s="452"/>
      <c r="C32" s="453"/>
      <c r="D32" s="453"/>
      <c r="E32" s="63"/>
    </row>
    <row r="33" spans="1:5" customFormat="1" ht="17.100000000000001" customHeight="1" x14ac:dyDescent="0.25">
      <c r="A33" s="29" t="s">
        <v>453</v>
      </c>
      <c r="B33" s="452"/>
      <c r="C33" s="453"/>
      <c r="D33" s="453"/>
      <c r="E33" s="63"/>
    </row>
    <row r="34" spans="1:5" customFormat="1" ht="17.100000000000001" customHeight="1" thickBot="1" x14ac:dyDescent="0.3">
      <c r="A34" s="454" t="s">
        <v>96</v>
      </c>
      <c r="B34" s="455"/>
      <c r="C34" s="456"/>
      <c r="D34" s="456"/>
      <c r="E34" s="457"/>
    </row>
    <row r="35" spans="1:5" customFormat="1" ht="17.100000000000001" customHeight="1" x14ac:dyDescent="0.25">
      <c r="A35" s="159" t="s">
        <v>506</v>
      </c>
      <c r="B35" s="160">
        <v>1</v>
      </c>
      <c r="C35" s="458">
        <v>1</v>
      </c>
      <c r="D35" s="461"/>
      <c r="E35" s="451">
        <v>39</v>
      </c>
    </row>
    <row r="36" spans="1:5" customFormat="1" ht="17.100000000000001" customHeight="1" x14ac:dyDescent="0.25">
      <c r="A36" s="29" t="s">
        <v>452</v>
      </c>
      <c r="B36" s="452"/>
      <c r="C36" s="460"/>
      <c r="D36" s="453"/>
      <c r="E36" s="63"/>
    </row>
    <row r="37" spans="1:5" customFormat="1" ht="17.100000000000001" customHeight="1" x14ac:dyDescent="0.25">
      <c r="A37" s="29" t="s">
        <v>96</v>
      </c>
      <c r="B37" s="452"/>
      <c r="C37" s="460"/>
      <c r="D37" s="453"/>
      <c r="E37" s="63"/>
    </row>
    <row r="38" spans="1:5" customFormat="1" ht="17.100000000000001" customHeight="1" x14ac:dyDescent="0.25">
      <c r="A38" s="29" t="s">
        <v>453</v>
      </c>
      <c r="B38" s="452">
        <v>1</v>
      </c>
      <c r="C38" s="460">
        <v>1</v>
      </c>
      <c r="D38" s="463"/>
      <c r="E38" s="63">
        <v>39</v>
      </c>
    </row>
    <row r="39" spans="1:5" customFormat="1" ht="17.100000000000001" customHeight="1" thickBot="1" x14ac:dyDescent="0.3">
      <c r="A39" s="454" t="s">
        <v>96</v>
      </c>
      <c r="B39" s="455"/>
      <c r="C39" s="467"/>
      <c r="D39" s="456"/>
      <c r="E39" s="457"/>
    </row>
    <row r="40" spans="1:5" customFormat="1" ht="17.100000000000001" customHeight="1" x14ac:dyDescent="0.25">
      <c r="A40" s="61" t="s">
        <v>68</v>
      </c>
      <c r="B40" s="468">
        <v>5</v>
      </c>
      <c r="C40" s="469">
        <v>5</v>
      </c>
      <c r="D40" s="469">
        <v>3</v>
      </c>
      <c r="E40" s="470">
        <v>47</v>
      </c>
    </row>
    <row r="41" spans="1:5" customFormat="1" ht="17.100000000000001" customHeight="1" thickBot="1" x14ac:dyDescent="0.3">
      <c r="A41" s="129" t="s">
        <v>96</v>
      </c>
      <c r="B41" s="471">
        <v>1</v>
      </c>
      <c r="C41" s="472">
        <v>1</v>
      </c>
      <c r="D41" s="472"/>
      <c r="E41" s="226">
        <v>47</v>
      </c>
    </row>
    <row r="42" spans="1:5" customFormat="1" ht="17.100000000000001" customHeight="1" x14ac:dyDescent="0.25">
      <c r="A42" s="473" t="s">
        <v>69</v>
      </c>
      <c r="B42" s="474">
        <v>8</v>
      </c>
      <c r="C42" s="475">
        <v>4</v>
      </c>
      <c r="D42" s="475">
        <v>2</v>
      </c>
      <c r="E42" s="476">
        <v>44</v>
      </c>
    </row>
    <row r="43" spans="1:5" customFormat="1" ht="17.100000000000001" customHeight="1" thickBot="1" x14ac:dyDescent="0.3">
      <c r="A43" s="192" t="s">
        <v>96</v>
      </c>
      <c r="B43" s="471">
        <v>3</v>
      </c>
      <c r="C43" s="477"/>
      <c r="D43" s="477"/>
      <c r="E43" s="226">
        <v>45</v>
      </c>
    </row>
  </sheetData>
  <mergeCells count="6">
    <mergeCell ref="A1:E1"/>
    <mergeCell ref="B2:D2"/>
    <mergeCell ref="B3:C3"/>
    <mergeCell ref="D3:D4"/>
    <mergeCell ref="A3:A4"/>
    <mergeCell ref="E2:E4"/>
  </mergeCell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E9" sqref="E9"/>
    </sheetView>
  </sheetViews>
  <sheetFormatPr defaultColWidth="9.140625"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6" ht="18.75" x14ac:dyDescent="0.2">
      <c r="A1" s="682" t="s">
        <v>538</v>
      </c>
      <c r="B1" s="668"/>
      <c r="C1" s="668"/>
      <c r="D1" s="668"/>
      <c r="E1" s="670"/>
    </row>
    <row r="2" spans="1:16" s="5" customFormat="1" ht="25.5" x14ac:dyDescent="0.2">
      <c r="A2" s="14" t="s">
        <v>505</v>
      </c>
      <c r="B2" s="622" t="s">
        <v>104</v>
      </c>
      <c r="C2" s="622"/>
      <c r="D2" s="348"/>
      <c r="E2" s="636" t="s">
        <v>4</v>
      </c>
    </row>
    <row r="3" spans="1:16" s="5" customFormat="1" ht="25.5" x14ac:dyDescent="0.2">
      <c r="A3" s="14"/>
      <c r="B3" s="348" t="s">
        <v>4</v>
      </c>
      <c r="C3" s="7" t="s">
        <v>53</v>
      </c>
      <c r="D3" s="348" t="s">
        <v>52</v>
      </c>
      <c r="E3" s="636"/>
    </row>
    <row r="4" spans="1:16" x14ac:dyDescent="0.2">
      <c r="A4" s="17" t="s">
        <v>576</v>
      </c>
      <c r="B4" s="9" t="s">
        <v>537</v>
      </c>
      <c r="C4" s="10"/>
      <c r="D4" s="10">
        <v>23</v>
      </c>
      <c r="E4" s="218">
        <f t="shared" ref="E4:E9" si="0">SUM(B4,D4)</f>
        <v>23</v>
      </c>
    </row>
    <row r="5" spans="1:16" x14ac:dyDescent="0.2">
      <c r="A5" s="17" t="s">
        <v>577</v>
      </c>
      <c r="B5" s="11"/>
      <c r="C5" s="10"/>
      <c r="D5" s="10">
        <v>381</v>
      </c>
      <c r="E5" s="218">
        <f t="shared" si="0"/>
        <v>381</v>
      </c>
    </row>
    <row r="6" spans="1:16" x14ac:dyDescent="0.2">
      <c r="A6" s="17" t="s">
        <v>578</v>
      </c>
      <c r="B6" s="11"/>
      <c r="C6" s="10"/>
      <c r="D6" s="10">
        <v>355</v>
      </c>
      <c r="E6" s="218">
        <f t="shared" si="0"/>
        <v>355</v>
      </c>
    </row>
    <row r="7" spans="1:16" ht="38.25" x14ac:dyDescent="0.2">
      <c r="A7" s="17" t="s">
        <v>579</v>
      </c>
      <c r="B7" s="11">
        <v>4</v>
      </c>
      <c r="C7" s="10"/>
      <c r="D7" s="10">
        <v>612</v>
      </c>
      <c r="E7" s="218">
        <f t="shared" si="0"/>
        <v>616</v>
      </c>
    </row>
    <row r="8" spans="1:16" ht="38.25" x14ac:dyDescent="0.2">
      <c r="A8" s="17" t="s">
        <v>580</v>
      </c>
      <c r="B8" s="11"/>
      <c r="C8" s="10"/>
      <c r="D8" s="10">
        <v>147</v>
      </c>
      <c r="E8" s="218">
        <f t="shared" si="0"/>
        <v>147</v>
      </c>
    </row>
    <row r="9" spans="1:16" ht="13.5" thickBot="1" x14ac:dyDescent="0.25">
      <c r="A9" s="177" t="s">
        <v>581</v>
      </c>
      <c r="B9" s="219">
        <v>7803</v>
      </c>
      <c r="C9" s="178"/>
      <c r="D9" s="178">
        <v>36190</v>
      </c>
      <c r="E9" s="220">
        <f t="shared" si="0"/>
        <v>43993</v>
      </c>
    </row>
    <row r="10" spans="1:16" x14ac:dyDescent="0.2">
      <c r="A10" s="127"/>
      <c r="B10" s="128"/>
      <c r="C10" s="123"/>
      <c r="D10" s="123"/>
      <c r="E10" s="123"/>
    </row>
    <row r="11" spans="1:16" x14ac:dyDescent="0.2">
      <c r="A11" s="620" t="s">
        <v>561</v>
      </c>
      <c r="B11" s="620"/>
      <c r="C11" s="620"/>
      <c r="D11" s="620"/>
      <c r="E11" s="620"/>
    </row>
    <row r="12" spans="1:16" ht="50.25" customHeight="1" x14ac:dyDescent="0.2">
      <c r="A12" s="683" t="s">
        <v>561</v>
      </c>
      <c r="B12" s="683"/>
      <c r="C12" s="683"/>
      <c r="D12" s="683"/>
      <c r="E12" s="683"/>
    </row>
    <row r="13" spans="1:16" ht="38.25" customHeight="1" x14ac:dyDescent="0.2">
      <c r="A13" s="683" t="s">
        <v>561</v>
      </c>
      <c r="B13" s="683"/>
      <c r="C13" s="683"/>
      <c r="D13" s="683"/>
      <c r="E13" s="683"/>
    </row>
    <row r="14" spans="1:16" ht="30.75" customHeight="1" x14ac:dyDescent="0.2">
      <c r="A14" s="620" t="s">
        <v>561</v>
      </c>
      <c r="B14" s="620"/>
      <c r="C14" s="620"/>
      <c r="D14" s="620"/>
      <c r="E14" s="620"/>
      <c r="F14" s="107"/>
      <c r="G14" s="107"/>
      <c r="H14" s="107"/>
      <c r="I14" s="107"/>
      <c r="J14" s="107"/>
      <c r="K14" s="107"/>
      <c r="L14" s="107"/>
      <c r="M14" s="107"/>
      <c r="N14" s="107"/>
      <c r="O14" s="107"/>
      <c r="P14" s="47"/>
    </row>
    <row r="15" spans="1:16" ht="30" customHeight="1" x14ac:dyDescent="0.2">
      <c r="A15" s="620" t="s">
        <v>561</v>
      </c>
      <c r="B15" s="620"/>
      <c r="C15" s="620"/>
      <c r="D15" s="620"/>
      <c r="E15" s="620"/>
      <c r="F15" s="107"/>
      <c r="G15" s="107"/>
      <c r="H15" s="107"/>
      <c r="I15" s="107"/>
      <c r="J15" s="107"/>
      <c r="K15" s="107"/>
      <c r="L15" s="107"/>
      <c r="M15" s="107"/>
      <c r="N15" s="107"/>
      <c r="O15" s="107"/>
      <c r="P15" s="47"/>
    </row>
    <row r="16" spans="1:16" ht="30" customHeight="1" x14ac:dyDescent="0.2">
      <c r="A16" s="681" t="s">
        <v>561</v>
      </c>
      <c r="B16" s="681"/>
      <c r="C16" s="681"/>
      <c r="D16" s="681"/>
      <c r="E16" s="681"/>
      <c r="F16" s="59"/>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J262"/>
  <sheetViews>
    <sheetView tabSelected="1" topLeftCell="A181" zoomScaleNormal="100" workbookViewId="0">
      <selection activeCell="A262" sqref="A262:I262"/>
    </sheetView>
  </sheetViews>
  <sheetFormatPr defaultColWidth="9.140625"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42" customHeight="1" x14ac:dyDescent="0.25">
      <c r="A1" s="684" t="s">
        <v>539</v>
      </c>
      <c r="B1" s="685"/>
      <c r="C1" s="685"/>
      <c r="D1" s="685"/>
      <c r="E1" s="685"/>
      <c r="F1" s="685"/>
      <c r="G1" s="685"/>
      <c r="H1" s="685"/>
      <c r="I1" s="686"/>
      <c r="J1" s="60"/>
    </row>
    <row r="2" spans="1:10" customFormat="1" ht="15.75" customHeight="1" thickBot="1" x14ac:dyDescent="0.3">
      <c r="A2" s="76" t="s">
        <v>505</v>
      </c>
      <c r="B2" s="687" t="s">
        <v>577</v>
      </c>
      <c r="C2" s="540"/>
      <c r="D2" s="688" t="s">
        <v>578</v>
      </c>
      <c r="E2" s="690" t="s">
        <v>583</v>
      </c>
      <c r="F2" s="688" t="s">
        <v>584</v>
      </c>
      <c r="G2" s="690" t="s">
        <v>585</v>
      </c>
      <c r="H2" s="688" t="s">
        <v>586</v>
      </c>
      <c r="I2" s="692" t="s">
        <v>95</v>
      </c>
    </row>
    <row r="3" spans="1:10" customFormat="1" ht="48" customHeight="1" x14ac:dyDescent="0.25">
      <c r="A3" s="105" t="s">
        <v>70</v>
      </c>
      <c r="B3" s="138" t="s">
        <v>71</v>
      </c>
      <c r="C3" s="137" t="s">
        <v>582</v>
      </c>
      <c r="D3" s="689"/>
      <c r="E3" s="691"/>
      <c r="F3" s="689"/>
      <c r="G3" s="691"/>
      <c r="H3" s="689"/>
      <c r="I3" s="693"/>
    </row>
    <row r="4" spans="1:10" customFormat="1" ht="15" x14ac:dyDescent="0.25">
      <c r="A4" s="206" t="s">
        <v>118</v>
      </c>
      <c r="B4" s="130"/>
      <c r="C4" s="131"/>
      <c r="D4" s="132"/>
      <c r="E4" s="133"/>
      <c r="F4" s="134"/>
      <c r="G4" s="133"/>
      <c r="H4" s="134"/>
      <c r="I4" s="135">
        <f>SUM(B4,D4:H4)</f>
        <v>0</v>
      </c>
    </row>
    <row r="5" spans="1:10" customFormat="1" ht="15" x14ac:dyDescent="0.25">
      <c r="A5" s="206" t="s">
        <v>120</v>
      </c>
      <c r="B5" s="130"/>
      <c r="C5" s="204"/>
      <c r="D5" s="132"/>
      <c r="E5" s="133"/>
      <c r="F5" s="134"/>
      <c r="G5" s="205"/>
      <c r="H5" s="134"/>
      <c r="I5" s="135">
        <f t="shared" ref="I5:I68" si="0">SUM(B5,D5:H5)</f>
        <v>0</v>
      </c>
    </row>
    <row r="6" spans="1:10" customFormat="1" ht="15" x14ac:dyDescent="0.25">
      <c r="A6" s="206" t="s">
        <v>121</v>
      </c>
      <c r="B6" s="130"/>
      <c r="C6" s="204"/>
      <c r="D6" s="132"/>
      <c r="E6" s="133"/>
      <c r="F6" s="134"/>
      <c r="G6" s="205"/>
      <c r="H6" s="134"/>
      <c r="I6" s="135">
        <f t="shared" si="0"/>
        <v>0</v>
      </c>
    </row>
    <row r="7" spans="1:10" customFormat="1" ht="15" x14ac:dyDescent="0.25">
      <c r="A7" s="206" t="s">
        <v>66</v>
      </c>
      <c r="B7" s="130"/>
      <c r="C7" s="204"/>
      <c r="D7" s="132"/>
      <c r="E7" s="133"/>
      <c r="F7" s="134"/>
      <c r="G7" s="205"/>
      <c r="H7" s="134"/>
      <c r="I7" s="135">
        <f t="shared" si="0"/>
        <v>0</v>
      </c>
    </row>
    <row r="8" spans="1:10" customFormat="1" ht="15" x14ac:dyDescent="0.25">
      <c r="A8" s="206" t="s">
        <v>123</v>
      </c>
      <c r="B8" s="130"/>
      <c r="C8" s="204"/>
      <c r="D8" s="132"/>
      <c r="E8" s="133"/>
      <c r="F8" s="134"/>
      <c r="G8" s="205"/>
      <c r="H8" s="134"/>
      <c r="I8" s="135">
        <f t="shared" si="0"/>
        <v>0</v>
      </c>
    </row>
    <row r="9" spans="1:10" customFormat="1" ht="15" x14ac:dyDescent="0.25">
      <c r="A9" s="206" t="s">
        <v>124</v>
      </c>
      <c r="B9" s="130"/>
      <c r="C9" s="204"/>
      <c r="D9" s="132"/>
      <c r="E9" s="133"/>
      <c r="F9" s="134"/>
      <c r="G9" s="205"/>
      <c r="H9" s="134"/>
      <c r="I9" s="135">
        <f t="shared" si="0"/>
        <v>0</v>
      </c>
    </row>
    <row r="10" spans="1:10" customFormat="1" ht="15" x14ac:dyDescent="0.25">
      <c r="A10" s="206" t="s">
        <v>125</v>
      </c>
      <c r="B10" s="130"/>
      <c r="C10" s="204"/>
      <c r="D10" s="132"/>
      <c r="E10" s="133"/>
      <c r="F10" s="134"/>
      <c r="G10" s="205"/>
      <c r="H10" s="134"/>
      <c r="I10" s="135">
        <f t="shared" si="0"/>
        <v>0</v>
      </c>
    </row>
    <row r="11" spans="1:10" customFormat="1" ht="15" x14ac:dyDescent="0.25">
      <c r="A11" s="206" t="s">
        <v>126</v>
      </c>
      <c r="B11" s="130"/>
      <c r="C11" s="204"/>
      <c r="D11" s="132"/>
      <c r="E11" s="133"/>
      <c r="F11" s="134"/>
      <c r="G11" s="205"/>
      <c r="H11" s="134"/>
      <c r="I11" s="135">
        <f t="shared" si="0"/>
        <v>0</v>
      </c>
    </row>
    <row r="12" spans="1:10" customFormat="1" ht="15" x14ac:dyDescent="0.25">
      <c r="A12" s="206" t="s">
        <v>127</v>
      </c>
      <c r="B12" s="130"/>
      <c r="C12" s="204"/>
      <c r="D12" s="132"/>
      <c r="E12" s="133"/>
      <c r="F12" s="134"/>
      <c r="G12" s="205"/>
      <c r="H12" s="134"/>
      <c r="I12" s="135">
        <f t="shared" si="0"/>
        <v>0</v>
      </c>
    </row>
    <row r="13" spans="1:10" customFormat="1" ht="15" x14ac:dyDescent="0.25">
      <c r="A13" s="206" t="s">
        <v>128</v>
      </c>
      <c r="B13" s="130"/>
      <c r="C13" s="204"/>
      <c r="D13" s="132"/>
      <c r="E13" s="133"/>
      <c r="F13" s="134"/>
      <c r="G13" s="205"/>
      <c r="H13" s="134"/>
      <c r="I13" s="135">
        <f t="shared" si="0"/>
        <v>0</v>
      </c>
    </row>
    <row r="14" spans="1:10" customFormat="1" ht="15" x14ac:dyDescent="0.25">
      <c r="A14" s="206" t="s">
        <v>129</v>
      </c>
      <c r="B14" s="130"/>
      <c r="C14" s="204"/>
      <c r="D14" s="132">
        <v>1</v>
      </c>
      <c r="E14" s="133"/>
      <c r="F14" s="134"/>
      <c r="G14" s="205"/>
      <c r="H14" s="134"/>
      <c r="I14" s="135">
        <f t="shared" si="0"/>
        <v>1</v>
      </c>
    </row>
    <row r="15" spans="1:10" customFormat="1" ht="15" x14ac:dyDescent="0.25">
      <c r="A15" s="206" t="s">
        <v>130</v>
      </c>
      <c r="B15" s="130"/>
      <c r="C15" s="204"/>
      <c r="D15" s="132"/>
      <c r="E15" s="133"/>
      <c r="F15" s="134"/>
      <c r="G15" s="205"/>
      <c r="H15" s="134"/>
      <c r="I15" s="135">
        <f t="shared" si="0"/>
        <v>0</v>
      </c>
    </row>
    <row r="16" spans="1:10" customFormat="1" ht="15" x14ac:dyDescent="0.25">
      <c r="A16" s="206" t="s">
        <v>131</v>
      </c>
      <c r="B16" s="130">
        <v>1</v>
      </c>
      <c r="C16" s="204"/>
      <c r="D16" s="132"/>
      <c r="E16" s="133">
        <v>2</v>
      </c>
      <c r="F16" s="134"/>
      <c r="G16" s="205"/>
      <c r="H16" s="134"/>
      <c r="I16" s="135">
        <f t="shared" si="0"/>
        <v>3</v>
      </c>
    </row>
    <row r="17" spans="1:9" customFormat="1" ht="15" x14ac:dyDescent="0.25">
      <c r="A17" s="206" t="s">
        <v>132</v>
      </c>
      <c r="B17" s="130"/>
      <c r="C17" s="204"/>
      <c r="D17" s="132"/>
      <c r="E17" s="133"/>
      <c r="F17" s="134"/>
      <c r="G17" s="205"/>
      <c r="H17" s="134"/>
      <c r="I17" s="135">
        <f t="shared" si="0"/>
        <v>0</v>
      </c>
    </row>
    <row r="18" spans="1:9" customFormat="1" ht="15" x14ac:dyDescent="0.25">
      <c r="A18" s="206" t="s">
        <v>133</v>
      </c>
      <c r="B18" s="130"/>
      <c r="C18" s="204"/>
      <c r="D18" s="132"/>
      <c r="E18" s="133"/>
      <c r="F18" s="134"/>
      <c r="G18" s="205"/>
      <c r="H18" s="134"/>
      <c r="I18" s="135">
        <f t="shared" si="0"/>
        <v>0</v>
      </c>
    </row>
    <row r="19" spans="1:9" customFormat="1" ht="15" x14ac:dyDescent="0.25">
      <c r="A19" s="206" t="s">
        <v>184</v>
      </c>
      <c r="B19" s="130"/>
      <c r="C19" s="204"/>
      <c r="D19" s="132"/>
      <c r="E19" s="133"/>
      <c r="F19" s="134"/>
      <c r="G19" s="205"/>
      <c r="H19" s="134"/>
      <c r="I19" s="135">
        <f t="shared" si="0"/>
        <v>0</v>
      </c>
    </row>
    <row r="20" spans="1:9" customFormat="1" ht="15" x14ac:dyDescent="0.25">
      <c r="A20" s="206" t="s">
        <v>205</v>
      </c>
      <c r="B20" s="130"/>
      <c r="C20" s="204"/>
      <c r="D20" s="132"/>
      <c r="E20" s="133"/>
      <c r="F20" s="134"/>
      <c r="G20" s="205"/>
      <c r="H20" s="134"/>
      <c r="I20" s="135">
        <f t="shared" si="0"/>
        <v>0</v>
      </c>
    </row>
    <row r="21" spans="1:9" customFormat="1" ht="15" x14ac:dyDescent="0.25">
      <c r="A21" s="206" t="s">
        <v>135</v>
      </c>
      <c r="B21" s="130"/>
      <c r="C21" s="204"/>
      <c r="D21" s="132"/>
      <c r="E21" s="133"/>
      <c r="F21" s="134"/>
      <c r="G21" s="205"/>
      <c r="H21" s="134"/>
      <c r="I21" s="135">
        <f t="shared" si="0"/>
        <v>0</v>
      </c>
    </row>
    <row r="22" spans="1:9" customFormat="1" ht="15" x14ac:dyDescent="0.25">
      <c r="A22" s="206" t="s">
        <v>136</v>
      </c>
      <c r="B22" s="130"/>
      <c r="C22" s="204"/>
      <c r="D22" s="132"/>
      <c r="E22" s="133"/>
      <c r="F22" s="134"/>
      <c r="G22" s="205"/>
      <c r="H22" s="134"/>
      <c r="I22" s="135">
        <f t="shared" si="0"/>
        <v>0</v>
      </c>
    </row>
    <row r="23" spans="1:9" customFormat="1" ht="15" x14ac:dyDescent="0.25">
      <c r="A23" s="206" t="s">
        <v>137</v>
      </c>
      <c r="B23" s="130">
        <v>8</v>
      </c>
      <c r="C23" s="204"/>
      <c r="D23" s="132">
        <v>2</v>
      </c>
      <c r="E23" s="133">
        <v>5</v>
      </c>
      <c r="F23" s="134"/>
      <c r="G23" s="205"/>
      <c r="H23" s="134"/>
      <c r="I23" s="135">
        <f t="shared" si="0"/>
        <v>15</v>
      </c>
    </row>
    <row r="24" spans="1:9" customFormat="1" ht="15" x14ac:dyDescent="0.25">
      <c r="A24" s="206" t="s">
        <v>138</v>
      </c>
      <c r="B24" s="130"/>
      <c r="C24" s="204"/>
      <c r="D24" s="132"/>
      <c r="E24" s="133"/>
      <c r="F24" s="134"/>
      <c r="G24" s="205"/>
      <c r="H24" s="134"/>
      <c r="I24" s="135">
        <f t="shared" si="0"/>
        <v>0</v>
      </c>
    </row>
    <row r="25" spans="1:9" customFormat="1" ht="15" x14ac:dyDescent="0.25">
      <c r="A25" s="206" t="s">
        <v>139</v>
      </c>
      <c r="B25" s="130"/>
      <c r="C25" s="204"/>
      <c r="D25" s="132">
        <v>2</v>
      </c>
      <c r="E25" s="133"/>
      <c r="F25" s="134"/>
      <c r="G25" s="205"/>
      <c r="H25" s="134"/>
      <c r="I25" s="135">
        <f t="shared" si="0"/>
        <v>2</v>
      </c>
    </row>
    <row r="26" spans="1:9" customFormat="1" ht="15" x14ac:dyDescent="0.25">
      <c r="A26" s="206" t="s">
        <v>140</v>
      </c>
      <c r="B26" s="130"/>
      <c r="C26" s="204"/>
      <c r="D26" s="132"/>
      <c r="E26" s="133"/>
      <c r="F26" s="134"/>
      <c r="G26" s="205"/>
      <c r="H26" s="134"/>
      <c r="I26" s="135">
        <f t="shared" si="0"/>
        <v>0</v>
      </c>
    </row>
    <row r="27" spans="1:9" customFormat="1" ht="15" x14ac:dyDescent="0.25">
      <c r="A27" s="206" t="s">
        <v>141</v>
      </c>
      <c r="B27" s="130"/>
      <c r="C27" s="204"/>
      <c r="D27" s="132"/>
      <c r="E27" s="133"/>
      <c r="F27" s="134"/>
      <c r="G27" s="205"/>
      <c r="H27" s="134"/>
      <c r="I27" s="135">
        <f t="shared" si="0"/>
        <v>0</v>
      </c>
    </row>
    <row r="28" spans="1:9" customFormat="1" ht="15" x14ac:dyDescent="0.25">
      <c r="A28" s="206" t="s">
        <v>142</v>
      </c>
      <c r="B28" s="130"/>
      <c r="C28" s="204"/>
      <c r="D28" s="132"/>
      <c r="E28" s="133"/>
      <c r="F28" s="134"/>
      <c r="G28" s="205"/>
      <c r="H28" s="134"/>
      <c r="I28" s="135">
        <f t="shared" si="0"/>
        <v>0</v>
      </c>
    </row>
    <row r="29" spans="1:9" customFormat="1" ht="15" x14ac:dyDescent="0.25">
      <c r="A29" s="206" t="s">
        <v>351</v>
      </c>
      <c r="B29" s="130"/>
      <c r="C29" s="204"/>
      <c r="D29" s="132"/>
      <c r="E29" s="133"/>
      <c r="F29" s="134"/>
      <c r="G29" s="205"/>
      <c r="H29" s="134"/>
      <c r="I29" s="135">
        <f t="shared" si="0"/>
        <v>0</v>
      </c>
    </row>
    <row r="30" spans="1:9" customFormat="1" ht="15" x14ac:dyDescent="0.25">
      <c r="A30" s="206" t="s">
        <v>144</v>
      </c>
      <c r="B30" s="130"/>
      <c r="C30" s="204"/>
      <c r="D30" s="132"/>
      <c r="E30" s="133"/>
      <c r="F30" s="134"/>
      <c r="G30" s="205"/>
      <c r="H30" s="134"/>
      <c r="I30" s="135">
        <f t="shared" si="0"/>
        <v>0</v>
      </c>
    </row>
    <row r="31" spans="1:9" customFormat="1" ht="15" x14ac:dyDescent="0.25">
      <c r="A31" s="206" t="s">
        <v>145</v>
      </c>
      <c r="B31" s="130"/>
      <c r="C31" s="204"/>
      <c r="D31" s="132"/>
      <c r="E31" s="133"/>
      <c r="F31" s="134"/>
      <c r="G31" s="205"/>
      <c r="H31" s="134"/>
      <c r="I31" s="135">
        <f t="shared" si="0"/>
        <v>0</v>
      </c>
    </row>
    <row r="32" spans="1:9" customFormat="1" ht="15" x14ac:dyDescent="0.25">
      <c r="A32" s="206" t="s">
        <v>146</v>
      </c>
      <c r="B32" s="130"/>
      <c r="C32" s="204"/>
      <c r="D32" s="132"/>
      <c r="E32" s="133"/>
      <c r="F32" s="134"/>
      <c r="G32" s="205"/>
      <c r="H32" s="134"/>
      <c r="I32" s="135">
        <f t="shared" si="0"/>
        <v>0</v>
      </c>
    </row>
    <row r="33" spans="1:9" customFormat="1" ht="15" x14ac:dyDescent="0.25">
      <c r="A33" s="206" t="s">
        <v>147</v>
      </c>
      <c r="B33" s="130"/>
      <c r="C33" s="204"/>
      <c r="D33" s="132"/>
      <c r="E33" s="133"/>
      <c r="F33" s="134"/>
      <c r="G33" s="205"/>
      <c r="H33" s="134"/>
      <c r="I33" s="135">
        <f t="shared" si="0"/>
        <v>0</v>
      </c>
    </row>
    <row r="34" spans="1:9" customFormat="1" ht="15" x14ac:dyDescent="0.25">
      <c r="A34" s="206" t="s">
        <v>148</v>
      </c>
      <c r="B34" s="130">
        <v>3</v>
      </c>
      <c r="C34" s="204"/>
      <c r="D34" s="132">
        <v>2</v>
      </c>
      <c r="E34" s="133"/>
      <c r="F34" s="134"/>
      <c r="G34" s="205"/>
      <c r="H34" s="134"/>
      <c r="I34" s="135">
        <f t="shared" si="0"/>
        <v>5</v>
      </c>
    </row>
    <row r="35" spans="1:9" customFormat="1" ht="15" x14ac:dyDescent="0.25">
      <c r="A35" s="206" t="s">
        <v>150</v>
      </c>
      <c r="B35" s="130"/>
      <c r="C35" s="204"/>
      <c r="D35" s="132"/>
      <c r="E35" s="133"/>
      <c r="F35" s="134"/>
      <c r="G35" s="205"/>
      <c r="H35" s="134"/>
      <c r="I35" s="135">
        <f t="shared" si="0"/>
        <v>0</v>
      </c>
    </row>
    <row r="36" spans="1:9" customFormat="1" ht="15" x14ac:dyDescent="0.25">
      <c r="A36" s="206" t="s">
        <v>149</v>
      </c>
      <c r="B36" s="130"/>
      <c r="C36" s="204"/>
      <c r="D36" s="132"/>
      <c r="E36" s="133"/>
      <c r="F36" s="134"/>
      <c r="G36" s="205"/>
      <c r="H36" s="134"/>
      <c r="I36" s="135">
        <f t="shared" si="0"/>
        <v>0</v>
      </c>
    </row>
    <row r="37" spans="1:9" customFormat="1" ht="15" x14ac:dyDescent="0.25">
      <c r="A37" s="206" t="s">
        <v>152</v>
      </c>
      <c r="B37" s="130">
        <v>1</v>
      </c>
      <c r="C37" s="204"/>
      <c r="D37" s="132">
        <v>3</v>
      </c>
      <c r="E37" s="133">
        <v>8</v>
      </c>
      <c r="F37" s="134">
        <v>4</v>
      </c>
      <c r="G37" s="205"/>
      <c r="H37" s="134"/>
      <c r="I37" s="135">
        <f t="shared" si="0"/>
        <v>16</v>
      </c>
    </row>
    <row r="38" spans="1:9" customFormat="1" ht="15" x14ac:dyDescent="0.25">
      <c r="A38" s="206" t="s">
        <v>153</v>
      </c>
      <c r="B38" s="130"/>
      <c r="C38" s="204"/>
      <c r="D38" s="132"/>
      <c r="E38" s="133"/>
      <c r="F38" s="134"/>
      <c r="G38" s="205"/>
      <c r="H38" s="134"/>
      <c r="I38" s="135">
        <f t="shared" si="0"/>
        <v>0</v>
      </c>
    </row>
    <row r="39" spans="1:9" customFormat="1" ht="15" x14ac:dyDescent="0.25">
      <c r="A39" s="206" t="s">
        <v>154</v>
      </c>
      <c r="B39" s="130"/>
      <c r="C39" s="204"/>
      <c r="D39" s="132"/>
      <c r="E39" s="133"/>
      <c r="F39" s="134"/>
      <c r="G39" s="205"/>
      <c r="H39" s="134"/>
      <c r="I39" s="135">
        <f t="shared" si="0"/>
        <v>0</v>
      </c>
    </row>
    <row r="40" spans="1:9" customFormat="1" ht="15" x14ac:dyDescent="0.25">
      <c r="A40" s="206" t="s">
        <v>540</v>
      </c>
      <c r="B40" s="130"/>
      <c r="C40" s="204"/>
      <c r="D40" s="132">
        <v>1</v>
      </c>
      <c r="E40" s="133">
        <v>2</v>
      </c>
      <c r="F40" s="134"/>
      <c r="G40" s="205"/>
      <c r="H40" s="134"/>
      <c r="I40" s="135">
        <f t="shared" si="0"/>
        <v>3</v>
      </c>
    </row>
    <row r="41" spans="1:9" customFormat="1" ht="15" x14ac:dyDescent="0.25">
      <c r="A41" s="206" t="s">
        <v>155</v>
      </c>
      <c r="B41" s="130"/>
      <c r="C41" s="204"/>
      <c r="D41" s="132"/>
      <c r="E41" s="133"/>
      <c r="F41" s="134"/>
      <c r="G41" s="205"/>
      <c r="H41" s="134"/>
      <c r="I41" s="135">
        <f t="shared" si="0"/>
        <v>0</v>
      </c>
    </row>
    <row r="42" spans="1:9" customFormat="1" ht="15" x14ac:dyDescent="0.25">
      <c r="A42" s="206" t="s">
        <v>156</v>
      </c>
      <c r="B42" s="130"/>
      <c r="C42" s="204"/>
      <c r="D42" s="132"/>
      <c r="E42" s="133"/>
      <c r="F42" s="134"/>
      <c r="G42" s="205"/>
      <c r="H42" s="134"/>
      <c r="I42" s="135">
        <f t="shared" si="0"/>
        <v>0</v>
      </c>
    </row>
    <row r="43" spans="1:9" customFormat="1" ht="15" x14ac:dyDescent="0.25">
      <c r="A43" s="206" t="s">
        <v>157</v>
      </c>
      <c r="B43" s="130"/>
      <c r="C43" s="204"/>
      <c r="D43" s="132"/>
      <c r="E43" s="133"/>
      <c r="F43" s="134"/>
      <c r="G43" s="205"/>
      <c r="H43" s="134"/>
      <c r="I43" s="135">
        <f t="shared" si="0"/>
        <v>0</v>
      </c>
    </row>
    <row r="44" spans="1:9" customFormat="1" ht="15" x14ac:dyDescent="0.25">
      <c r="A44" s="206" t="s">
        <v>158</v>
      </c>
      <c r="B44" s="130"/>
      <c r="C44" s="204"/>
      <c r="D44" s="132"/>
      <c r="E44" s="133"/>
      <c r="F44" s="134"/>
      <c r="G44" s="205"/>
      <c r="H44" s="134"/>
      <c r="I44" s="135">
        <f t="shared" si="0"/>
        <v>0</v>
      </c>
    </row>
    <row r="45" spans="1:9" customFormat="1" ht="15" x14ac:dyDescent="0.25">
      <c r="A45" s="206" t="s">
        <v>405</v>
      </c>
      <c r="B45" s="130"/>
      <c r="C45" s="204"/>
      <c r="D45" s="132"/>
      <c r="E45" s="133"/>
      <c r="F45" s="134"/>
      <c r="G45" s="205"/>
      <c r="H45" s="134"/>
      <c r="I45" s="135">
        <f t="shared" si="0"/>
        <v>0</v>
      </c>
    </row>
    <row r="46" spans="1:9" customFormat="1" ht="15" x14ac:dyDescent="0.25">
      <c r="A46" s="206" t="s">
        <v>159</v>
      </c>
      <c r="B46" s="130">
        <v>7</v>
      </c>
      <c r="C46" s="204"/>
      <c r="D46" s="132"/>
      <c r="E46" s="133">
        <v>9</v>
      </c>
      <c r="F46" s="134"/>
      <c r="G46" s="205"/>
      <c r="H46" s="134"/>
      <c r="I46" s="135">
        <f t="shared" si="0"/>
        <v>16</v>
      </c>
    </row>
    <row r="47" spans="1:9" customFormat="1" ht="15" x14ac:dyDescent="0.25">
      <c r="A47" s="206" t="s">
        <v>333</v>
      </c>
      <c r="B47" s="130">
        <v>7</v>
      </c>
      <c r="C47" s="204"/>
      <c r="D47" s="132">
        <v>13</v>
      </c>
      <c r="E47" s="133"/>
      <c r="F47" s="134"/>
      <c r="G47" s="205"/>
      <c r="H47" s="134"/>
      <c r="I47" s="135">
        <f t="shared" si="0"/>
        <v>20</v>
      </c>
    </row>
    <row r="48" spans="1:9" customFormat="1" ht="15" x14ac:dyDescent="0.25">
      <c r="A48" s="206" t="s">
        <v>160</v>
      </c>
      <c r="B48" s="130">
        <v>7</v>
      </c>
      <c r="C48" s="204"/>
      <c r="D48" s="132"/>
      <c r="E48" s="133">
        <v>2</v>
      </c>
      <c r="F48" s="134"/>
      <c r="G48" s="205"/>
      <c r="H48" s="134"/>
      <c r="I48" s="135">
        <f t="shared" si="0"/>
        <v>9</v>
      </c>
    </row>
    <row r="49" spans="1:9" customFormat="1" ht="15" x14ac:dyDescent="0.25">
      <c r="A49" s="206" t="s">
        <v>541</v>
      </c>
      <c r="B49" s="130"/>
      <c r="C49" s="204"/>
      <c r="D49" s="132"/>
      <c r="E49" s="133"/>
      <c r="F49" s="134"/>
      <c r="G49" s="205"/>
      <c r="H49" s="134"/>
      <c r="I49" s="135">
        <f t="shared" si="0"/>
        <v>0</v>
      </c>
    </row>
    <row r="50" spans="1:9" customFormat="1" ht="15" x14ac:dyDescent="0.25">
      <c r="A50" s="206" t="s">
        <v>320</v>
      </c>
      <c r="B50" s="130"/>
      <c r="C50" s="204"/>
      <c r="D50" s="132"/>
      <c r="E50" s="133"/>
      <c r="F50" s="134"/>
      <c r="G50" s="205"/>
      <c r="H50" s="134"/>
      <c r="I50" s="135">
        <f t="shared" si="0"/>
        <v>0</v>
      </c>
    </row>
    <row r="51" spans="1:9" customFormat="1" ht="15" x14ac:dyDescent="0.25">
      <c r="A51" s="206" t="s">
        <v>353</v>
      </c>
      <c r="B51" s="130"/>
      <c r="C51" s="204"/>
      <c r="D51" s="132"/>
      <c r="E51" s="133"/>
      <c r="F51" s="134"/>
      <c r="G51" s="205"/>
      <c r="H51" s="134"/>
      <c r="I51" s="135">
        <f t="shared" si="0"/>
        <v>0</v>
      </c>
    </row>
    <row r="52" spans="1:9" customFormat="1" ht="15" x14ac:dyDescent="0.25">
      <c r="A52" s="206" t="s">
        <v>542</v>
      </c>
      <c r="B52" s="130"/>
      <c r="C52" s="204"/>
      <c r="D52" s="132"/>
      <c r="E52" s="133"/>
      <c r="F52" s="134"/>
      <c r="G52" s="205"/>
      <c r="H52" s="134"/>
      <c r="I52" s="135">
        <f t="shared" si="0"/>
        <v>0</v>
      </c>
    </row>
    <row r="53" spans="1:9" customFormat="1" ht="15" x14ac:dyDescent="0.25">
      <c r="A53" s="206" t="s">
        <v>161</v>
      </c>
      <c r="B53" s="130"/>
      <c r="C53" s="204"/>
      <c r="D53" s="132"/>
      <c r="E53" s="133"/>
      <c r="F53" s="134"/>
      <c r="G53" s="205"/>
      <c r="H53" s="134"/>
      <c r="I53" s="135">
        <f t="shared" si="0"/>
        <v>0</v>
      </c>
    </row>
    <row r="54" spans="1:9" customFormat="1" ht="15" x14ac:dyDescent="0.25">
      <c r="A54" s="206" t="s">
        <v>162</v>
      </c>
      <c r="B54" s="130"/>
      <c r="C54" s="204"/>
      <c r="D54" s="132"/>
      <c r="E54" s="133"/>
      <c r="F54" s="134"/>
      <c r="G54" s="205"/>
      <c r="H54" s="134"/>
      <c r="I54" s="135">
        <f t="shared" si="0"/>
        <v>0</v>
      </c>
    </row>
    <row r="55" spans="1:9" customFormat="1" ht="15" x14ac:dyDescent="0.25">
      <c r="A55" s="206" t="s">
        <v>163</v>
      </c>
      <c r="B55" s="130"/>
      <c r="C55" s="204"/>
      <c r="D55" s="132"/>
      <c r="E55" s="133"/>
      <c r="F55" s="134"/>
      <c r="G55" s="205"/>
      <c r="H55" s="134"/>
      <c r="I55" s="135">
        <f t="shared" si="0"/>
        <v>0</v>
      </c>
    </row>
    <row r="56" spans="1:9" customFormat="1" ht="15" x14ac:dyDescent="0.25">
      <c r="A56" s="206" t="s">
        <v>164</v>
      </c>
      <c r="B56" s="130"/>
      <c r="C56" s="204"/>
      <c r="D56" s="132"/>
      <c r="E56" s="133"/>
      <c r="F56" s="134"/>
      <c r="G56" s="205"/>
      <c r="H56" s="134"/>
      <c r="I56" s="135">
        <f t="shared" si="0"/>
        <v>0</v>
      </c>
    </row>
    <row r="57" spans="1:9" customFormat="1" ht="15" x14ac:dyDescent="0.25">
      <c r="A57" s="206" t="s">
        <v>165</v>
      </c>
      <c r="B57" s="130"/>
      <c r="C57" s="204"/>
      <c r="D57" s="132"/>
      <c r="E57" s="133"/>
      <c r="F57" s="134"/>
      <c r="G57" s="205"/>
      <c r="H57" s="134"/>
      <c r="I57" s="135">
        <f t="shared" si="0"/>
        <v>0</v>
      </c>
    </row>
    <row r="58" spans="1:9" customFormat="1" ht="15" x14ac:dyDescent="0.25">
      <c r="A58" s="206" t="s">
        <v>167</v>
      </c>
      <c r="B58" s="130">
        <v>7</v>
      </c>
      <c r="C58" s="204"/>
      <c r="D58" s="132">
        <v>1</v>
      </c>
      <c r="E58" s="133"/>
      <c r="F58" s="134"/>
      <c r="G58" s="205"/>
      <c r="H58" s="134"/>
      <c r="I58" s="135">
        <f t="shared" si="0"/>
        <v>8</v>
      </c>
    </row>
    <row r="59" spans="1:9" customFormat="1" ht="15" x14ac:dyDescent="0.25">
      <c r="A59" s="206" t="s">
        <v>168</v>
      </c>
      <c r="B59" s="130"/>
      <c r="C59" s="204"/>
      <c r="D59" s="132"/>
      <c r="E59" s="133"/>
      <c r="F59" s="134"/>
      <c r="G59" s="205"/>
      <c r="H59" s="134"/>
      <c r="I59" s="135">
        <f t="shared" si="0"/>
        <v>0</v>
      </c>
    </row>
    <row r="60" spans="1:9" customFormat="1" ht="15" x14ac:dyDescent="0.25">
      <c r="A60" s="206" t="s">
        <v>169</v>
      </c>
      <c r="B60" s="130"/>
      <c r="C60" s="204"/>
      <c r="D60" s="132"/>
      <c r="E60" s="133"/>
      <c r="F60" s="134"/>
      <c r="G60" s="205"/>
      <c r="H60" s="134"/>
      <c r="I60" s="135">
        <f t="shared" si="0"/>
        <v>0</v>
      </c>
    </row>
    <row r="61" spans="1:9" customFormat="1" ht="15" x14ac:dyDescent="0.25">
      <c r="A61" s="206" t="s">
        <v>543</v>
      </c>
      <c r="B61" s="130"/>
      <c r="C61" s="204"/>
      <c r="D61" s="132"/>
      <c r="E61" s="133"/>
      <c r="F61" s="134"/>
      <c r="G61" s="205"/>
      <c r="H61" s="134"/>
      <c r="I61" s="135">
        <f t="shared" si="0"/>
        <v>0</v>
      </c>
    </row>
    <row r="62" spans="1:9" customFormat="1" ht="15" x14ac:dyDescent="0.25">
      <c r="A62" s="206" t="s">
        <v>317</v>
      </c>
      <c r="B62" s="130"/>
      <c r="C62" s="204"/>
      <c r="D62" s="132"/>
      <c r="E62" s="133"/>
      <c r="F62" s="134"/>
      <c r="G62" s="205"/>
      <c r="H62" s="134"/>
      <c r="I62" s="135">
        <f t="shared" si="0"/>
        <v>0</v>
      </c>
    </row>
    <row r="63" spans="1:9" customFormat="1" ht="15" x14ac:dyDescent="0.25">
      <c r="A63" s="206" t="s">
        <v>255</v>
      </c>
      <c r="B63" s="130"/>
      <c r="C63" s="204"/>
      <c r="D63" s="132"/>
      <c r="E63" s="133"/>
      <c r="F63" s="134"/>
      <c r="G63" s="205"/>
      <c r="H63" s="134"/>
      <c r="I63" s="135">
        <f t="shared" si="0"/>
        <v>0</v>
      </c>
    </row>
    <row r="64" spans="1:9" customFormat="1" ht="15" x14ac:dyDescent="0.25">
      <c r="A64" s="206" t="s">
        <v>170</v>
      </c>
      <c r="B64" s="130"/>
      <c r="C64" s="204"/>
      <c r="D64" s="132"/>
      <c r="E64" s="133"/>
      <c r="F64" s="134"/>
      <c r="G64" s="205"/>
      <c r="H64" s="134"/>
      <c r="I64" s="135">
        <f t="shared" si="0"/>
        <v>0</v>
      </c>
    </row>
    <row r="65" spans="1:9" customFormat="1" ht="15" x14ac:dyDescent="0.25">
      <c r="A65" s="206" t="s">
        <v>171</v>
      </c>
      <c r="B65" s="130">
        <v>4</v>
      </c>
      <c r="C65" s="204"/>
      <c r="D65" s="132"/>
      <c r="E65" s="133"/>
      <c r="F65" s="134"/>
      <c r="G65" s="205"/>
      <c r="H65" s="134"/>
      <c r="I65" s="135">
        <f t="shared" si="0"/>
        <v>4</v>
      </c>
    </row>
    <row r="66" spans="1:9" customFormat="1" ht="15" x14ac:dyDescent="0.25">
      <c r="A66" s="206" t="s">
        <v>172</v>
      </c>
      <c r="B66" s="130">
        <v>6</v>
      </c>
      <c r="C66" s="204">
        <v>1</v>
      </c>
      <c r="D66" s="132">
        <v>3</v>
      </c>
      <c r="E66" s="133">
        <v>11</v>
      </c>
      <c r="F66" s="134"/>
      <c r="G66" s="205">
        <v>2</v>
      </c>
      <c r="H66" s="134"/>
      <c r="I66" s="135">
        <f t="shared" si="0"/>
        <v>22</v>
      </c>
    </row>
    <row r="67" spans="1:9" customFormat="1" ht="15" x14ac:dyDescent="0.25">
      <c r="A67" s="206" t="s">
        <v>174</v>
      </c>
      <c r="B67" s="130"/>
      <c r="C67" s="204"/>
      <c r="D67" s="132"/>
      <c r="E67" s="133"/>
      <c r="F67" s="134"/>
      <c r="G67" s="205"/>
      <c r="H67" s="134"/>
      <c r="I67" s="135">
        <f t="shared" si="0"/>
        <v>0</v>
      </c>
    </row>
    <row r="68" spans="1:9" customFormat="1" ht="15" x14ac:dyDescent="0.25">
      <c r="A68" s="206" t="s">
        <v>173</v>
      </c>
      <c r="B68" s="130">
        <v>18</v>
      </c>
      <c r="C68" s="204">
        <v>2</v>
      </c>
      <c r="D68" s="132">
        <v>26</v>
      </c>
      <c r="E68" s="133">
        <v>15</v>
      </c>
      <c r="F68" s="134">
        <v>1</v>
      </c>
      <c r="G68" s="205"/>
      <c r="H68" s="134">
        <v>1</v>
      </c>
      <c r="I68" s="135">
        <f t="shared" si="0"/>
        <v>61</v>
      </c>
    </row>
    <row r="69" spans="1:9" customFormat="1" ht="15" x14ac:dyDescent="0.25">
      <c r="A69" s="206" t="s">
        <v>175</v>
      </c>
      <c r="B69" s="130"/>
      <c r="C69" s="204"/>
      <c r="D69" s="132"/>
      <c r="E69" s="133"/>
      <c r="F69" s="134"/>
      <c r="G69" s="205"/>
      <c r="H69" s="134"/>
      <c r="I69" s="135">
        <f t="shared" ref="I69:I132" si="1">SUM(B69,D69:H69)</f>
        <v>0</v>
      </c>
    </row>
    <row r="70" spans="1:9" customFormat="1" ht="15" x14ac:dyDescent="0.25">
      <c r="A70" s="206" t="s">
        <v>176</v>
      </c>
      <c r="B70" s="130"/>
      <c r="C70" s="204"/>
      <c r="D70" s="132"/>
      <c r="E70" s="133"/>
      <c r="F70" s="134"/>
      <c r="G70" s="205"/>
      <c r="H70" s="134"/>
      <c r="I70" s="135">
        <f t="shared" si="1"/>
        <v>0</v>
      </c>
    </row>
    <row r="71" spans="1:9" customFormat="1" ht="15" x14ac:dyDescent="0.25">
      <c r="A71" s="206" t="s">
        <v>177</v>
      </c>
      <c r="B71" s="130"/>
      <c r="C71" s="204"/>
      <c r="D71" s="132"/>
      <c r="E71" s="133"/>
      <c r="F71" s="134"/>
      <c r="G71" s="205"/>
      <c r="H71" s="134"/>
      <c r="I71" s="135">
        <f t="shared" si="1"/>
        <v>0</v>
      </c>
    </row>
    <row r="72" spans="1:9" customFormat="1" ht="15" x14ac:dyDescent="0.25">
      <c r="A72" s="206" t="s">
        <v>178</v>
      </c>
      <c r="B72" s="130"/>
      <c r="C72" s="204"/>
      <c r="D72" s="132"/>
      <c r="E72" s="133"/>
      <c r="F72" s="134"/>
      <c r="G72" s="205"/>
      <c r="H72" s="134"/>
      <c r="I72" s="135">
        <f t="shared" si="1"/>
        <v>0</v>
      </c>
    </row>
    <row r="73" spans="1:9" customFormat="1" ht="15" x14ac:dyDescent="0.25">
      <c r="A73" s="206" t="s">
        <v>544</v>
      </c>
      <c r="B73" s="130"/>
      <c r="C73" s="204"/>
      <c r="D73" s="132"/>
      <c r="E73" s="133"/>
      <c r="F73" s="134"/>
      <c r="G73" s="205"/>
      <c r="H73" s="134"/>
      <c r="I73" s="135">
        <f t="shared" si="1"/>
        <v>0</v>
      </c>
    </row>
    <row r="74" spans="1:9" customFormat="1" ht="15" x14ac:dyDescent="0.25">
      <c r="A74" s="206" t="s">
        <v>179</v>
      </c>
      <c r="B74" s="130"/>
      <c r="C74" s="204"/>
      <c r="D74" s="132"/>
      <c r="E74" s="133"/>
      <c r="F74" s="134"/>
      <c r="G74" s="205"/>
      <c r="H74" s="134"/>
      <c r="I74" s="135">
        <f t="shared" si="1"/>
        <v>0</v>
      </c>
    </row>
    <row r="75" spans="1:9" customFormat="1" ht="15" x14ac:dyDescent="0.25">
      <c r="A75" s="206" t="s">
        <v>180</v>
      </c>
      <c r="B75" s="130"/>
      <c r="C75" s="204"/>
      <c r="D75" s="132">
        <v>8</v>
      </c>
      <c r="E75" s="133"/>
      <c r="F75" s="134"/>
      <c r="G75" s="205"/>
      <c r="H75" s="134"/>
      <c r="I75" s="135">
        <f t="shared" si="1"/>
        <v>8</v>
      </c>
    </row>
    <row r="76" spans="1:9" customFormat="1" ht="15" x14ac:dyDescent="0.25">
      <c r="A76" s="206" t="s">
        <v>183</v>
      </c>
      <c r="B76" s="130"/>
      <c r="C76" s="204"/>
      <c r="D76" s="132"/>
      <c r="E76" s="133"/>
      <c r="F76" s="134"/>
      <c r="G76" s="205"/>
      <c r="H76" s="134"/>
      <c r="I76" s="135">
        <f t="shared" si="1"/>
        <v>0</v>
      </c>
    </row>
    <row r="77" spans="1:9" customFormat="1" ht="15" x14ac:dyDescent="0.25">
      <c r="A77" s="206" t="s">
        <v>185</v>
      </c>
      <c r="B77" s="130"/>
      <c r="C77" s="204"/>
      <c r="D77" s="132"/>
      <c r="E77" s="133"/>
      <c r="F77" s="134"/>
      <c r="G77" s="205"/>
      <c r="H77" s="134"/>
      <c r="I77" s="135">
        <f t="shared" si="1"/>
        <v>0</v>
      </c>
    </row>
    <row r="78" spans="1:9" customFormat="1" ht="15" x14ac:dyDescent="0.25">
      <c r="A78" s="206" t="s">
        <v>187</v>
      </c>
      <c r="B78" s="130"/>
      <c r="C78" s="204"/>
      <c r="D78" s="132"/>
      <c r="E78" s="133"/>
      <c r="F78" s="134"/>
      <c r="G78" s="205"/>
      <c r="H78" s="134"/>
      <c r="I78" s="135">
        <f t="shared" si="1"/>
        <v>0</v>
      </c>
    </row>
    <row r="79" spans="1:9" customFormat="1" ht="15" x14ac:dyDescent="0.25">
      <c r="A79" s="206" t="s">
        <v>189</v>
      </c>
      <c r="B79" s="130"/>
      <c r="C79" s="204"/>
      <c r="D79" s="132"/>
      <c r="E79" s="133"/>
      <c r="F79" s="134"/>
      <c r="G79" s="205"/>
      <c r="H79" s="134"/>
      <c r="I79" s="135">
        <f t="shared" si="1"/>
        <v>0</v>
      </c>
    </row>
    <row r="80" spans="1:9" customFormat="1" ht="15" x14ac:dyDescent="0.25">
      <c r="A80" s="206" t="s">
        <v>190</v>
      </c>
      <c r="B80" s="130"/>
      <c r="C80" s="204"/>
      <c r="D80" s="132"/>
      <c r="E80" s="133"/>
      <c r="F80" s="134"/>
      <c r="G80" s="205"/>
      <c r="H80" s="134"/>
      <c r="I80" s="135">
        <f t="shared" si="1"/>
        <v>0</v>
      </c>
    </row>
    <row r="81" spans="1:9" customFormat="1" ht="15" x14ac:dyDescent="0.25">
      <c r="A81" s="206" t="s">
        <v>192</v>
      </c>
      <c r="B81" s="130"/>
      <c r="C81" s="204"/>
      <c r="D81" s="132"/>
      <c r="E81" s="133"/>
      <c r="F81" s="134"/>
      <c r="G81" s="205"/>
      <c r="H81" s="134"/>
      <c r="I81" s="135">
        <f t="shared" si="1"/>
        <v>0</v>
      </c>
    </row>
    <row r="82" spans="1:9" customFormat="1" ht="15" x14ac:dyDescent="0.25">
      <c r="A82" s="206" t="s">
        <v>193</v>
      </c>
      <c r="B82" s="130">
        <v>9</v>
      </c>
      <c r="C82" s="204"/>
      <c r="D82" s="132"/>
      <c r="E82" s="133">
        <v>5</v>
      </c>
      <c r="F82" s="134">
        <v>2</v>
      </c>
      <c r="G82" s="205"/>
      <c r="H82" s="134"/>
      <c r="I82" s="135">
        <f t="shared" si="1"/>
        <v>16</v>
      </c>
    </row>
    <row r="83" spans="1:9" customFormat="1" ht="15" x14ac:dyDescent="0.25">
      <c r="A83" s="206" t="s">
        <v>194</v>
      </c>
      <c r="B83" s="130"/>
      <c r="C83" s="204"/>
      <c r="D83" s="132">
        <v>9</v>
      </c>
      <c r="E83" s="133">
        <v>1</v>
      </c>
      <c r="F83" s="134"/>
      <c r="G83" s="205"/>
      <c r="H83" s="134"/>
      <c r="I83" s="135">
        <f t="shared" si="1"/>
        <v>10</v>
      </c>
    </row>
    <row r="84" spans="1:9" customFormat="1" ht="15" x14ac:dyDescent="0.25">
      <c r="A84" s="206" t="s">
        <v>195</v>
      </c>
      <c r="B84" s="130">
        <v>4</v>
      </c>
      <c r="C84" s="204"/>
      <c r="D84" s="132">
        <v>5</v>
      </c>
      <c r="E84" s="133">
        <v>2</v>
      </c>
      <c r="F84" s="134"/>
      <c r="G84" s="205"/>
      <c r="H84" s="134"/>
      <c r="I84" s="135">
        <f t="shared" si="1"/>
        <v>11</v>
      </c>
    </row>
    <row r="85" spans="1:9" customFormat="1" ht="15" x14ac:dyDescent="0.25">
      <c r="A85" s="206" t="s">
        <v>196</v>
      </c>
      <c r="B85" s="130"/>
      <c r="C85" s="204"/>
      <c r="D85" s="132"/>
      <c r="E85" s="133">
        <v>2</v>
      </c>
      <c r="F85" s="134"/>
      <c r="G85" s="205"/>
      <c r="H85" s="134"/>
      <c r="I85" s="135">
        <f t="shared" si="1"/>
        <v>2</v>
      </c>
    </row>
    <row r="86" spans="1:9" customFormat="1" ht="15" x14ac:dyDescent="0.25">
      <c r="A86" s="206" t="s">
        <v>197</v>
      </c>
      <c r="B86" s="130"/>
      <c r="C86" s="204"/>
      <c r="D86" s="132">
        <v>1</v>
      </c>
      <c r="E86" s="133"/>
      <c r="F86" s="134"/>
      <c r="G86" s="205"/>
      <c r="H86" s="134"/>
      <c r="I86" s="135">
        <f t="shared" si="1"/>
        <v>1</v>
      </c>
    </row>
    <row r="87" spans="1:9" customFormat="1" ht="15" x14ac:dyDescent="0.25">
      <c r="A87" s="206" t="s">
        <v>198</v>
      </c>
      <c r="B87" s="130">
        <v>7</v>
      </c>
      <c r="C87" s="204"/>
      <c r="D87" s="132">
        <v>2</v>
      </c>
      <c r="E87" s="133">
        <v>3</v>
      </c>
      <c r="F87" s="134"/>
      <c r="G87" s="205"/>
      <c r="H87" s="134"/>
      <c r="I87" s="135">
        <f t="shared" si="1"/>
        <v>12</v>
      </c>
    </row>
    <row r="88" spans="1:9" customFormat="1" ht="15" x14ac:dyDescent="0.25">
      <c r="A88" s="206" t="s">
        <v>199</v>
      </c>
      <c r="B88" s="130">
        <v>2</v>
      </c>
      <c r="C88" s="204">
        <v>2</v>
      </c>
      <c r="D88" s="132"/>
      <c r="E88" s="133"/>
      <c r="F88" s="134"/>
      <c r="G88" s="205"/>
      <c r="H88" s="134"/>
      <c r="I88" s="135">
        <f t="shared" si="1"/>
        <v>2</v>
      </c>
    </row>
    <row r="89" spans="1:9" customFormat="1" ht="15" x14ac:dyDescent="0.25">
      <c r="A89" s="206" t="s">
        <v>200</v>
      </c>
      <c r="B89" s="130">
        <v>5</v>
      </c>
      <c r="C89" s="204"/>
      <c r="D89" s="132">
        <v>4</v>
      </c>
      <c r="E89" s="133">
        <v>9</v>
      </c>
      <c r="F89" s="134"/>
      <c r="G89" s="205">
        <v>3</v>
      </c>
      <c r="H89" s="134"/>
      <c r="I89" s="135">
        <f t="shared" si="1"/>
        <v>21</v>
      </c>
    </row>
    <row r="90" spans="1:9" customFormat="1" ht="15" x14ac:dyDescent="0.25">
      <c r="A90" s="206" t="s">
        <v>202</v>
      </c>
      <c r="B90" s="130"/>
      <c r="C90" s="204"/>
      <c r="D90" s="132"/>
      <c r="E90" s="133"/>
      <c r="F90" s="134"/>
      <c r="G90" s="205"/>
      <c r="H90" s="134"/>
      <c r="I90" s="135">
        <f t="shared" si="1"/>
        <v>0</v>
      </c>
    </row>
    <row r="91" spans="1:9" customFormat="1" ht="15" x14ac:dyDescent="0.25">
      <c r="A91" s="206" t="s">
        <v>203</v>
      </c>
      <c r="B91" s="130"/>
      <c r="C91" s="204"/>
      <c r="D91" s="132">
        <v>3</v>
      </c>
      <c r="E91" s="133">
        <v>3</v>
      </c>
      <c r="F91" s="134"/>
      <c r="G91" s="205"/>
      <c r="H91" s="134"/>
      <c r="I91" s="135">
        <f t="shared" si="1"/>
        <v>6</v>
      </c>
    </row>
    <row r="92" spans="1:9" customFormat="1" ht="15" x14ac:dyDescent="0.25">
      <c r="A92" s="206" t="s">
        <v>204</v>
      </c>
      <c r="B92" s="130"/>
      <c r="C92" s="204"/>
      <c r="D92" s="132"/>
      <c r="E92" s="133"/>
      <c r="F92" s="134"/>
      <c r="G92" s="205"/>
      <c r="H92" s="134"/>
      <c r="I92" s="135">
        <f t="shared" si="1"/>
        <v>0</v>
      </c>
    </row>
    <row r="93" spans="1:9" customFormat="1" ht="15" x14ac:dyDescent="0.25">
      <c r="A93" s="206" t="s">
        <v>206</v>
      </c>
      <c r="B93" s="130"/>
      <c r="C93" s="204"/>
      <c r="D93" s="132"/>
      <c r="E93" s="133">
        <v>2</v>
      </c>
      <c r="F93" s="134"/>
      <c r="G93" s="205"/>
      <c r="H93" s="134"/>
      <c r="I93" s="135">
        <f t="shared" si="1"/>
        <v>2</v>
      </c>
    </row>
    <row r="94" spans="1:9" customFormat="1" ht="15" x14ac:dyDescent="0.25">
      <c r="A94" s="206" t="s">
        <v>208</v>
      </c>
      <c r="B94" s="130"/>
      <c r="C94" s="204"/>
      <c r="D94" s="132"/>
      <c r="E94" s="133"/>
      <c r="F94" s="134"/>
      <c r="G94" s="205"/>
      <c r="H94" s="134"/>
      <c r="I94" s="135">
        <f t="shared" si="1"/>
        <v>0</v>
      </c>
    </row>
    <row r="95" spans="1:9" customFormat="1" ht="15" x14ac:dyDescent="0.25">
      <c r="A95" s="206" t="s">
        <v>207</v>
      </c>
      <c r="B95" s="130"/>
      <c r="C95" s="204"/>
      <c r="D95" s="132"/>
      <c r="E95" s="133"/>
      <c r="F95" s="134"/>
      <c r="G95" s="205"/>
      <c r="H95" s="134"/>
      <c r="I95" s="135">
        <f t="shared" si="1"/>
        <v>0</v>
      </c>
    </row>
    <row r="96" spans="1:9" customFormat="1" ht="15" x14ac:dyDescent="0.25">
      <c r="A96" s="206" t="s">
        <v>209</v>
      </c>
      <c r="B96" s="130"/>
      <c r="C96" s="204"/>
      <c r="D96" s="132">
        <v>1</v>
      </c>
      <c r="E96" s="133"/>
      <c r="F96" s="134"/>
      <c r="G96" s="205"/>
      <c r="H96" s="134"/>
      <c r="I96" s="135">
        <f t="shared" si="1"/>
        <v>1</v>
      </c>
    </row>
    <row r="97" spans="1:9" customFormat="1" ht="15" x14ac:dyDescent="0.25">
      <c r="A97" s="206" t="s">
        <v>210</v>
      </c>
      <c r="B97" s="130"/>
      <c r="C97" s="204"/>
      <c r="D97" s="132"/>
      <c r="E97" s="133"/>
      <c r="F97" s="134"/>
      <c r="G97" s="205"/>
      <c r="H97" s="134"/>
      <c r="I97" s="135">
        <f t="shared" si="1"/>
        <v>0</v>
      </c>
    </row>
    <row r="98" spans="1:9" customFormat="1" ht="15" x14ac:dyDescent="0.25">
      <c r="A98" s="206" t="s">
        <v>211</v>
      </c>
      <c r="B98" s="130"/>
      <c r="C98" s="204"/>
      <c r="D98" s="132"/>
      <c r="E98" s="133"/>
      <c r="F98" s="134"/>
      <c r="G98" s="205"/>
      <c r="H98" s="134"/>
      <c r="I98" s="135">
        <f t="shared" si="1"/>
        <v>0</v>
      </c>
    </row>
    <row r="99" spans="1:9" customFormat="1" ht="15" x14ac:dyDescent="0.25">
      <c r="A99" s="206" t="s">
        <v>212</v>
      </c>
      <c r="B99" s="130"/>
      <c r="C99" s="204"/>
      <c r="D99" s="132"/>
      <c r="E99" s="133"/>
      <c r="F99" s="134"/>
      <c r="G99" s="205"/>
      <c r="H99" s="134"/>
      <c r="I99" s="135">
        <f t="shared" si="1"/>
        <v>0</v>
      </c>
    </row>
    <row r="100" spans="1:9" customFormat="1" ht="15" x14ac:dyDescent="0.25">
      <c r="A100" s="206" t="s">
        <v>213</v>
      </c>
      <c r="B100" s="130"/>
      <c r="C100" s="204"/>
      <c r="D100" s="132"/>
      <c r="E100" s="133">
        <v>1</v>
      </c>
      <c r="F100" s="134"/>
      <c r="G100" s="205"/>
      <c r="H100" s="134"/>
      <c r="I100" s="135">
        <f t="shared" si="1"/>
        <v>1</v>
      </c>
    </row>
    <row r="101" spans="1:9" customFormat="1" ht="15" x14ac:dyDescent="0.25">
      <c r="A101" s="206" t="s">
        <v>214</v>
      </c>
      <c r="B101" s="130"/>
      <c r="C101" s="204"/>
      <c r="D101" s="132"/>
      <c r="E101" s="133"/>
      <c r="F101" s="134"/>
      <c r="G101" s="205"/>
      <c r="H101" s="134"/>
      <c r="I101" s="135">
        <f t="shared" si="1"/>
        <v>0</v>
      </c>
    </row>
    <row r="102" spans="1:9" customFormat="1" ht="15" x14ac:dyDescent="0.25">
      <c r="A102" s="206" t="s">
        <v>217</v>
      </c>
      <c r="B102" s="130"/>
      <c r="C102" s="204"/>
      <c r="D102" s="132"/>
      <c r="E102" s="133"/>
      <c r="F102" s="134"/>
      <c r="G102" s="205"/>
      <c r="H102" s="134"/>
      <c r="I102" s="135">
        <f t="shared" si="1"/>
        <v>0</v>
      </c>
    </row>
    <row r="103" spans="1:9" customFormat="1" ht="15" x14ac:dyDescent="0.25">
      <c r="A103" s="206" t="s">
        <v>220</v>
      </c>
      <c r="B103" s="130"/>
      <c r="C103" s="204"/>
      <c r="D103" s="132">
        <v>2</v>
      </c>
      <c r="E103" s="133"/>
      <c r="F103" s="134"/>
      <c r="G103" s="205"/>
      <c r="H103" s="134"/>
      <c r="I103" s="135">
        <f t="shared" si="1"/>
        <v>2</v>
      </c>
    </row>
    <row r="104" spans="1:9" customFormat="1" ht="15" x14ac:dyDescent="0.25">
      <c r="A104" s="206" t="s">
        <v>221</v>
      </c>
      <c r="B104" s="130"/>
      <c r="C104" s="204"/>
      <c r="D104" s="132"/>
      <c r="E104" s="133"/>
      <c r="F104" s="134"/>
      <c r="G104" s="205"/>
      <c r="H104" s="134"/>
      <c r="I104" s="135">
        <f t="shared" si="1"/>
        <v>0</v>
      </c>
    </row>
    <row r="105" spans="1:9" customFormat="1" ht="15" x14ac:dyDescent="0.25">
      <c r="A105" s="206" t="s">
        <v>222</v>
      </c>
      <c r="B105" s="130"/>
      <c r="C105" s="204"/>
      <c r="D105" s="132"/>
      <c r="E105" s="133"/>
      <c r="F105" s="134"/>
      <c r="G105" s="205"/>
      <c r="H105" s="134"/>
      <c r="I105" s="135">
        <f t="shared" si="1"/>
        <v>0</v>
      </c>
    </row>
    <row r="106" spans="1:9" customFormat="1" ht="15" x14ac:dyDescent="0.25">
      <c r="A106" s="206" t="s">
        <v>223</v>
      </c>
      <c r="B106" s="130"/>
      <c r="C106" s="204"/>
      <c r="D106" s="132"/>
      <c r="E106" s="133"/>
      <c r="F106" s="134"/>
      <c r="G106" s="205"/>
      <c r="H106" s="134"/>
      <c r="I106" s="135">
        <f t="shared" si="1"/>
        <v>0</v>
      </c>
    </row>
    <row r="107" spans="1:9" customFormat="1" ht="15" x14ac:dyDescent="0.25">
      <c r="A107" s="206" t="s">
        <v>224</v>
      </c>
      <c r="B107" s="130">
        <v>4</v>
      </c>
      <c r="C107" s="204"/>
      <c r="D107" s="132">
        <v>14</v>
      </c>
      <c r="E107" s="133">
        <v>2</v>
      </c>
      <c r="F107" s="134"/>
      <c r="G107" s="205"/>
      <c r="H107" s="134"/>
      <c r="I107" s="135">
        <f t="shared" si="1"/>
        <v>20</v>
      </c>
    </row>
    <row r="108" spans="1:9" customFormat="1" ht="15" x14ac:dyDescent="0.25">
      <c r="A108" s="206" t="s">
        <v>225</v>
      </c>
      <c r="B108" s="130"/>
      <c r="C108" s="204"/>
      <c r="D108" s="132"/>
      <c r="E108" s="133"/>
      <c r="F108" s="134"/>
      <c r="G108" s="205"/>
      <c r="H108" s="134"/>
      <c r="I108" s="135">
        <f t="shared" si="1"/>
        <v>0</v>
      </c>
    </row>
    <row r="109" spans="1:9" customFormat="1" ht="15" x14ac:dyDescent="0.25">
      <c r="A109" s="206" t="s">
        <v>226</v>
      </c>
      <c r="B109" s="130"/>
      <c r="C109" s="204"/>
      <c r="D109" s="132"/>
      <c r="E109" s="133"/>
      <c r="F109" s="134"/>
      <c r="G109" s="205"/>
      <c r="H109" s="134"/>
      <c r="I109" s="135">
        <f t="shared" si="1"/>
        <v>0</v>
      </c>
    </row>
    <row r="110" spans="1:9" customFormat="1" ht="15" x14ac:dyDescent="0.25">
      <c r="A110" s="206" t="s">
        <v>134</v>
      </c>
      <c r="B110" s="130"/>
      <c r="C110" s="204"/>
      <c r="D110" s="132"/>
      <c r="E110" s="133"/>
      <c r="F110" s="134"/>
      <c r="G110" s="205"/>
      <c r="H110" s="134"/>
      <c r="I110" s="135">
        <f t="shared" si="1"/>
        <v>0</v>
      </c>
    </row>
    <row r="111" spans="1:9" customFormat="1" ht="15" x14ac:dyDescent="0.25">
      <c r="A111" s="206" t="s">
        <v>299</v>
      </c>
      <c r="B111" s="130"/>
      <c r="C111" s="204"/>
      <c r="D111" s="132"/>
      <c r="E111" s="133"/>
      <c r="F111" s="134"/>
      <c r="G111" s="205"/>
      <c r="H111" s="134"/>
      <c r="I111" s="135">
        <f t="shared" si="1"/>
        <v>0</v>
      </c>
    </row>
    <row r="112" spans="1:9" customFormat="1" ht="15" x14ac:dyDescent="0.25">
      <c r="A112" s="206" t="s">
        <v>336</v>
      </c>
      <c r="B112" s="130"/>
      <c r="C112" s="204"/>
      <c r="D112" s="132"/>
      <c r="E112" s="133"/>
      <c r="F112" s="134"/>
      <c r="G112" s="205"/>
      <c r="H112" s="134"/>
      <c r="I112" s="135">
        <f t="shared" si="1"/>
        <v>0</v>
      </c>
    </row>
    <row r="113" spans="1:9" customFormat="1" ht="15" x14ac:dyDescent="0.25">
      <c r="A113" s="206" t="s">
        <v>227</v>
      </c>
      <c r="B113" s="130"/>
      <c r="C113" s="204"/>
      <c r="D113" s="132"/>
      <c r="E113" s="133"/>
      <c r="F113" s="134"/>
      <c r="G113" s="205"/>
      <c r="H113" s="134"/>
      <c r="I113" s="135">
        <f t="shared" si="1"/>
        <v>0</v>
      </c>
    </row>
    <row r="114" spans="1:9" customFormat="1" ht="15" x14ac:dyDescent="0.25">
      <c r="A114" s="206" t="s">
        <v>228</v>
      </c>
      <c r="B114" s="130"/>
      <c r="C114" s="204"/>
      <c r="D114" s="132"/>
      <c r="E114" s="133"/>
      <c r="F114" s="134"/>
      <c r="G114" s="205"/>
      <c r="H114" s="134"/>
      <c r="I114" s="135">
        <f t="shared" si="1"/>
        <v>0</v>
      </c>
    </row>
    <row r="115" spans="1:9" customFormat="1" ht="15" x14ac:dyDescent="0.25">
      <c r="A115" s="206" t="s">
        <v>229</v>
      </c>
      <c r="B115" s="130">
        <v>11</v>
      </c>
      <c r="C115" s="204"/>
      <c r="D115" s="132">
        <v>3</v>
      </c>
      <c r="E115" s="133">
        <v>5</v>
      </c>
      <c r="F115" s="134"/>
      <c r="G115" s="205"/>
      <c r="H115" s="134"/>
      <c r="I115" s="135">
        <f t="shared" si="1"/>
        <v>19</v>
      </c>
    </row>
    <row r="116" spans="1:9" customFormat="1" ht="15" x14ac:dyDescent="0.25">
      <c r="A116" s="206" t="s">
        <v>230</v>
      </c>
      <c r="B116" s="130">
        <v>2</v>
      </c>
      <c r="C116" s="204"/>
      <c r="D116" s="132">
        <v>1</v>
      </c>
      <c r="E116" s="133"/>
      <c r="F116" s="134"/>
      <c r="G116" s="205"/>
      <c r="H116" s="134"/>
      <c r="I116" s="135">
        <f t="shared" si="1"/>
        <v>3</v>
      </c>
    </row>
    <row r="117" spans="1:9" customFormat="1" ht="15" x14ac:dyDescent="0.25">
      <c r="A117" s="206" t="s">
        <v>231</v>
      </c>
      <c r="B117" s="130"/>
      <c r="C117" s="204"/>
      <c r="D117" s="132"/>
      <c r="E117" s="133"/>
      <c r="F117" s="134"/>
      <c r="G117" s="205"/>
      <c r="H117" s="134"/>
      <c r="I117" s="135">
        <f t="shared" si="1"/>
        <v>0</v>
      </c>
    </row>
    <row r="118" spans="1:9" customFormat="1" ht="15" x14ac:dyDescent="0.25">
      <c r="A118" s="206" t="s">
        <v>232</v>
      </c>
      <c r="B118" s="130"/>
      <c r="C118" s="204"/>
      <c r="D118" s="132"/>
      <c r="E118" s="133"/>
      <c r="F118" s="134"/>
      <c r="G118" s="205"/>
      <c r="H118" s="134"/>
      <c r="I118" s="135">
        <f t="shared" si="1"/>
        <v>0</v>
      </c>
    </row>
    <row r="119" spans="1:9" customFormat="1" ht="15" x14ac:dyDescent="0.25">
      <c r="A119" s="206" t="s">
        <v>233</v>
      </c>
      <c r="B119" s="130"/>
      <c r="C119" s="204"/>
      <c r="D119" s="132"/>
      <c r="E119" s="133"/>
      <c r="F119" s="134"/>
      <c r="G119" s="205"/>
      <c r="H119" s="134"/>
      <c r="I119" s="135">
        <f t="shared" si="1"/>
        <v>0</v>
      </c>
    </row>
    <row r="120" spans="1:9" customFormat="1" ht="15" x14ac:dyDescent="0.25">
      <c r="A120" s="206" t="s">
        <v>234</v>
      </c>
      <c r="B120" s="130"/>
      <c r="C120" s="204"/>
      <c r="D120" s="132"/>
      <c r="E120" s="133"/>
      <c r="F120" s="134"/>
      <c r="G120" s="205"/>
      <c r="H120" s="134"/>
      <c r="I120" s="135">
        <f t="shared" si="1"/>
        <v>0</v>
      </c>
    </row>
    <row r="121" spans="1:9" customFormat="1" ht="15" x14ac:dyDescent="0.25">
      <c r="A121" s="206" t="s">
        <v>235</v>
      </c>
      <c r="B121" s="130"/>
      <c r="C121" s="204"/>
      <c r="D121" s="132"/>
      <c r="E121" s="133"/>
      <c r="F121" s="134"/>
      <c r="G121" s="205"/>
      <c r="H121" s="134"/>
      <c r="I121" s="135">
        <f t="shared" si="1"/>
        <v>0</v>
      </c>
    </row>
    <row r="122" spans="1:9" customFormat="1" ht="15" x14ac:dyDescent="0.25">
      <c r="A122" s="206" t="s">
        <v>236</v>
      </c>
      <c r="B122" s="130"/>
      <c r="C122" s="204"/>
      <c r="D122" s="132"/>
      <c r="E122" s="133"/>
      <c r="F122" s="134"/>
      <c r="G122" s="205"/>
      <c r="H122" s="134"/>
      <c r="I122" s="135">
        <f t="shared" si="1"/>
        <v>0</v>
      </c>
    </row>
    <row r="123" spans="1:9" customFormat="1" ht="15" x14ac:dyDescent="0.25">
      <c r="A123" s="206" t="s">
        <v>237</v>
      </c>
      <c r="B123" s="130">
        <v>11</v>
      </c>
      <c r="C123" s="204"/>
      <c r="D123" s="132">
        <v>10</v>
      </c>
      <c r="E123" s="133">
        <v>3</v>
      </c>
      <c r="F123" s="134">
        <v>2</v>
      </c>
      <c r="G123" s="205"/>
      <c r="H123" s="134">
        <v>1</v>
      </c>
      <c r="I123" s="135">
        <f t="shared" si="1"/>
        <v>27</v>
      </c>
    </row>
    <row r="124" spans="1:9" customFormat="1" ht="15" x14ac:dyDescent="0.25">
      <c r="A124" s="206" t="s">
        <v>238</v>
      </c>
      <c r="B124" s="130">
        <v>5</v>
      </c>
      <c r="C124" s="204"/>
      <c r="D124" s="132">
        <v>1</v>
      </c>
      <c r="E124" s="133">
        <v>1</v>
      </c>
      <c r="F124" s="134"/>
      <c r="G124" s="205"/>
      <c r="H124" s="134"/>
      <c r="I124" s="135">
        <f t="shared" si="1"/>
        <v>7</v>
      </c>
    </row>
    <row r="125" spans="1:9" customFormat="1" ht="15" x14ac:dyDescent="0.25">
      <c r="A125" s="206" t="s">
        <v>239</v>
      </c>
      <c r="B125" s="130"/>
      <c r="C125" s="204"/>
      <c r="D125" s="132"/>
      <c r="E125" s="133"/>
      <c r="F125" s="134"/>
      <c r="G125" s="205"/>
      <c r="H125" s="134"/>
      <c r="I125" s="135">
        <f t="shared" si="1"/>
        <v>0</v>
      </c>
    </row>
    <row r="126" spans="1:9" customFormat="1" ht="15" x14ac:dyDescent="0.25">
      <c r="A126" s="206" t="s">
        <v>241</v>
      </c>
      <c r="B126" s="130"/>
      <c r="C126" s="204"/>
      <c r="D126" s="132"/>
      <c r="E126" s="133"/>
      <c r="F126" s="134"/>
      <c r="G126" s="205"/>
      <c r="H126" s="134"/>
      <c r="I126" s="135">
        <f t="shared" si="1"/>
        <v>0</v>
      </c>
    </row>
    <row r="127" spans="1:9" customFormat="1" ht="15" x14ac:dyDescent="0.25">
      <c r="A127" s="206" t="s">
        <v>242</v>
      </c>
      <c r="B127" s="130">
        <v>6</v>
      </c>
      <c r="C127" s="204"/>
      <c r="D127" s="132">
        <v>1</v>
      </c>
      <c r="E127" s="133">
        <v>12</v>
      </c>
      <c r="F127" s="134">
        <v>1</v>
      </c>
      <c r="G127" s="205"/>
      <c r="H127" s="134">
        <v>1</v>
      </c>
      <c r="I127" s="135">
        <f t="shared" si="1"/>
        <v>21</v>
      </c>
    </row>
    <row r="128" spans="1:9" customFormat="1" ht="15" x14ac:dyDescent="0.25">
      <c r="A128" s="206" t="s">
        <v>243</v>
      </c>
      <c r="B128" s="130">
        <v>17</v>
      </c>
      <c r="C128" s="204"/>
      <c r="D128" s="132">
        <v>1</v>
      </c>
      <c r="E128" s="133"/>
      <c r="F128" s="134"/>
      <c r="G128" s="205"/>
      <c r="H128" s="134"/>
      <c r="I128" s="135">
        <f t="shared" si="1"/>
        <v>18</v>
      </c>
    </row>
    <row r="129" spans="1:9" customFormat="1" ht="15" x14ac:dyDescent="0.25">
      <c r="A129" s="206" t="s">
        <v>244</v>
      </c>
      <c r="B129" s="130"/>
      <c r="C129" s="204"/>
      <c r="D129" s="132"/>
      <c r="E129" s="133"/>
      <c r="F129" s="134"/>
      <c r="G129" s="205"/>
      <c r="H129" s="134"/>
      <c r="I129" s="135">
        <f t="shared" si="1"/>
        <v>0</v>
      </c>
    </row>
    <row r="130" spans="1:9" customFormat="1" ht="15" x14ac:dyDescent="0.25">
      <c r="A130" s="206" t="s">
        <v>245</v>
      </c>
      <c r="B130" s="130"/>
      <c r="C130" s="204"/>
      <c r="D130" s="132"/>
      <c r="E130" s="133"/>
      <c r="F130" s="134"/>
      <c r="G130" s="205"/>
      <c r="H130" s="134"/>
      <c r="I130" s="135">
        <f t="shared" si="1"/>
        <v>0</v>
      </c>
    </row>
    <row r="131" spans="1:9" customFormat="1" ht="15" x14ac:dyDescent="0.25">
      <c r="A131" s="206" t="s">
        <v>247</v>
      </c>
      <c r="B131" s="130">
        <v>3</v>
      </c>
      <c r="C131" s="204">
        <v>1</v>
      </c>
      <c r="D131" s="132"/>
      <c r="E131" s="133">
        <v>3</v>
      </c>
      <c r="F131" s="134"/>
      <c r="G131" s="205">
        <v>1</v>
      </c>
      <c r="H131" s="134"/>
      <c r="I131" s="135">
        <f t="shared" si="1"/>
        <v>7</v>
      </c>
    </row>
    <row r="132" spans="1:9" customFormat="1" ht="15" x14ac:dyDescent="0.25">
      <c r="A132" s="206" t="s">
        <v>249</v>
      </c>
      <c r="B132" s="130"/>
      <c r="C132" s="204"/>
      <c r="D132" s="132"/>
      <c r="E132" s="133"/>
      <c r="F132" s="134"/>
      <c r="G132" s="205"/>
      <c r="H132" s="134"/>
      <c r="I132" s="135">
        <f t="shared" si="1"/>
        <v>0</v>
      </c>
    </row>
    <row r="133" spans="1:9" customFormat="1" ht="15" x14ac:dyDescent="0.25">
      <c r="A133" s="206" t="s">
        <v>251</v>
      </c>
      <c r="B133" s="130"/>
      <c r="C133" s="204"/>
      <c r="D133" s="132"/>
      <c r="E133" s="133"/>
      <c r="F133" s="134"/>
      <c r="G133" s="205"/>
      <c r="H133" s="134"/>
      <c r="I133" s="135">
        <f t="shared" ref="I133:I196" si="2">SUM(B133,D133:H133)</f>
        <v>0</v>
      </c>
    </row>
    <row r="134" spans="1:9" customFormat="1" ht="15" x14ac:dyDescent="0.25">
      <c r="A134" s="206" t="s">
        <v>252</v>
      </c>
      <c r="B134" s="130"/>
      <c r="C134" s="204"/>
      <c r="D134" s="132"/>
      <c r="E134" s="133"/>
      <c r="F134" s="134"/>
      <c r="G134" s="205"/>
      <c r="H134" s="134"/>
      <c r="I134" s="135">
        <f t="shared" si="2"/>
        <v>0</v>
      </c>
    </row>
    <row r="135" spans="1:9" customFormat="1" ht="15" x14ac:dyDescent="0.25">
      <c r="A135" s="206" t="s">
        <v>253</v>
      </c>
      <c r="B135" s="130"/>
      <c r="C135" s="204"/>
      <c r="D135" s="132"/>
      <c r="E135" s="133"/>
      <c r="F135" s="134"/>
      <c r="G135" s="205"/>
      <c r="H135" s="134"/>
      <c r="I135" s="135">
        <f t="shared" si="2"/>
        <v>0</v>
      </c>
    </row>
    <row r="136" spans="1:9" customFormat="1" ht="15" x14ac:dyDescent="0.25">
      <c r="A136" s="206" t="s">
        <v>143</v>
      </c>
      <c r="B136" s="130"/>
      <c r="C136" s="204"/>
      <c r="D136" s="132"/>
      <c r="E136" s="133"/>
      <c r="F136" s="134"/>
      <c r="G136" s="205"/>
      <c r="H136" s="134"/>
      <c r="I136" s="135">
        <f t="shared" si="2"/>
        <v>0</v>
      </c>
    </row>
    <row r="137" spans="1:9" customFormat="1" ht="15" x14ac:dyDescent="0.25">
      <c r="A137" s="206" t="s">
        <v>256</v>
      </c>
      <c r="B137" s="130"/>
      <c r="C137" s="204"/>
      <c r="D137" s="132"/>
      <c r="E137" s="133"/>
      <c r="F137" s="134"/>
      <c r="G137" s="205"/>
      <c r="H137" s="134"/>
      <c r="I137" s="135">
        <f t="shared" si="2"/>
        <v>0</v>
      </c>
    </row>
    <row r="138" spans="1:9" customFormat="1" ht="15" x14ac:dyDescent="0.25">
      <c r="A138" s="206" t="s">
        <v>257</v>
      </c>
      <c r="B138" s="130"/>
      <c r="C138" s="204"/>
      <c r="D138" s="132"/>
      <c r="E138" s="133"/>
      <c r="F138" s="134"/>
      <c r="G138" s="205"/>
      <c r="H138" s="134"/>
      <c r="I138" s="135">
        <f t="shared" si="2"/>
        <v>0</v>
      </c>
    </row>
    <row r="139" spans="1:9" customFormat="1" ht="15" x14ac:dyDescent="0.25">
      <c r="A139" s="206" t="s">
        <v>258</v>
      </c>
      <c r="B139" s="130"/>
      <c r="C139" s="204"/>
      <c r="D139" s="132"/>
      <c r="E139" s="133"/>
      <c r="F139" s="134"/>
      <c r="G139" s="205"/>
      <c r="H139" s="134"/>
      <c r="I139" s="135">
        <f t="shared" si="2"/>
        <v>0</v>
      </c>
    </row>
    <row r="140" spans="1:9" customFormat="1" ht="15" x14ac:dyDescent="0.25">
      <c r="A140" s="206" t="s">
        <v>259</v>
      </c>
      <c r="B140" s="130"/>
      <c r="C140" s="204"/>
      <c r="D140" s="132"/>
      <c r="E140" s="133"/>
      <c r="F140" s="134"/>
      <c r="G140" s="205"/>
      <c r="H140" s="134"/>
      <c r="I140" s="135">
        <f t="shared" si="2"/>
        <v>0</v>
      </c>
    </row>
    <row r="141" spans="1:9" customFormat="1" ht="15" x14ac:dyDescent="0.25">
      <c r="A141" s="206" t="s">
        <v>260</v>
      </c>
      <c r="B141" s="130"/>
      <c r="C141" s="204"/>
      <c r="D141" s="132"/>
      <c r="E141" s="133"/>
      <c r="F141" s="134"/>
      <c r="G141" s="205"/>
      <c r="H141" s="134"/>
      <c r="I141" s="135">
        <f t="shared" si="2"/>
        <v>0</v>
      </c>
    </row>
    <row r="142" spans="1:9" customFormat="1" ht="15" x14ac:dyDescent="0.25">
      <c r="A142" s="206" t="s">
        <v>262</v>
      </c>
      <c r="B142" s="130"/>
      <c r="C142" s="204"/>
      <c r="D142" s="132"/>
      <c r="E142" s="133"/>
      <c r="F142" s="134"/>
      <c r="G142" s="205"/>
      <c r="H142" s="134"/>
      <c r="I142" s="135">
        <f t="shared" si="2"/>
        <v>0</v>
      </c>
    </row>
    <row r="143" spans="1:9" customFormat="1" ht="15" x14ac:dyDescent="0.25">
      <c r="A143" s="206" t="s">
        <v>265</v>
      </c>
      <c r="B143" s="130">
        <v>2</v>
      </c>
      <c r="C143" s="204"/>
      <c r="D143" s="132"/>
      <c r="E143" s="133"/>
      <c r="F143" s="134"/>
      <c r="G143" s="205"/>
      <c r="H143" s="134"/>
      <c r="I143" s="135">
        <f t="shared" si="2"/>
        <v>2</v>
      </c>
    </row>
    <row r="144" spans="1:9" customFormat="1" ht="15" x14ac:dyDescent="0.25">
      <c r="A144" s="206" t="s">
        <v>280</v>
      </c>
      <c r="B144" s="130"/>
      <c r="C144" s="204"/>
      <c r="D144" s="132"/>
      <c r="E144" s="133"/>
      <c r="F144" s="134"/>
      <c r="G144" s="205"/>
      <c r="H144" s="134"/>
      <c r="I144" s="135">
        <f t="shared" si="2"/>
        <v>0</v>
      </c>
    </row>
    <row r="145" spans="1:9" customFormat="1" ht="15" x14ac:dyDescent="0.25">
      <c r="A145" s="206" t="s">
        <v>297</v>
      </c>
      <c r="B145" s="130"/>
      <c r="C145" s="204"/>
      <c r="D145" s="132"/>
      <c r="E145" s="133"/>
      <c r="F145" s="134"/>
      <c r="G145" s="205"/>
      <c r="H145" s="134"/>
      <c r="I145" s="135">
        <f t="shared" si="2"/>
        <v>0</v>
      </c>
    </row>
    <row r="146" spans="1:9" customFormat="1" ht="15" x14ac:dyDescent="0.25">
      <c r="A146" s="206" t="s">
        <v>267</v>
      </c>
      <c r="B146" s="130"/>
      <c r="C146" s="204"/>
      <c r="D146" s="132"/>
      <c r="E146" s="133"/>
      <c r="F146" s="134"/>
      <c r="G146" s="205"/>
      <c r="H146" s="134"/>
      <c r="I146" s="135">
        <f t="shared" si="2"/>
        <v>0</v>
      </c>
    </row>
    <row r="147" spans="1:9" customFormat="1" ht="15" x14ac:dyDescent="0.25">
      <c r="A147" s="206" t="s">
        <v>266</v>
      </c>
      <c r="B147" s="130"/>
      <c r="C147" s="204"/>
      <c r="D147" s="132"/>
      <c r="E147" s="133"/>
      <c r="F147" s="134"/>
      <c r="G147" s="205"/>
      <c r="H147" s="134"/>
      <c r="I147" s="135">
        <f t="shared" si="2"/>
        <v>0</v>
      </c>
    </row>
    <row r="148" spans="1:9" customFormat="1" ht="15" x14ac:dyDescent="0.25">
      <c r="A148" s="206" t="s">
        <v>268</v>
      </c>
      <c r="B148" s="130"/>
      <c r="C148" s="204"/>
      <c r="D148" s="132"/>
      <c r="E148" s="133"/>
      <c r="F148" s="134"/>
      <c r="G148" s="205"/>
      <c r="H148" s="134"/>
      <c r="I148" s="135">
        <f t="shared" si="2"/>
        <v>0</v>
      </c>
    </row>
    <row r="149" spans="1:9" customFormat="1" ht="15" x14ac:dyDescent="0.25">
      <c r="A149" s="206" t="s">
        <v>269</v>
      </c>
      <c r="B149" s="130"/>
      <c r="C149" s="204"/>
      <c r="D149" s="132"/>
      <c r="E149" s="133"/>
      <c r="F149" s="134"/>
      <c r="G149" s="205"/>
      <c r="H149" s="134"/>
      <c r="I149" s="135">
        <f t="shared" si="2"/>
        <v>0</v>
      </c>
    </row>
    <row r="150" spans="1:9" customFormat="1" ht="15" x14ac:dyDescent="0.25">
      <c r="A150" s="206" t="s">
        <v>545</v>
      </c>
      <c r="B150" s="130"/>
      <c r="C150" s="204"/>
      <c r="D150" s="132"/>
      <c r="E150" s="133"/>
      <c r="F150" s="134"/>
      <c r="G150" s="205"/>
      <c r="H150" s="134"/>
      <c r="I150" s="135">
        <f t="shared" si="2"/>
        <v>0</v>
      </c>
    </row>
    <row r="151" spans="1:9" customFormat="1" ht="15" x14ac:dyDescent="0.25">
      <c r="A151" s="206" t="s">
        <v>270</v>
      </c>
      <c r="B151" s="130">
        <v>2</v>
      </c>
      <c r="C151" s="204">
        <v>1</v>
      </c>
      <c r="D151" s="132"/>
      <c r="E151" s="133">
        <v>7</v>
      </c>
      <c r="F151" s="134"/>
      <c r="G151" s="205"/>
      <c r="H151" s="134"/>
      <c r="I151" s="135">
        <f t="shared" si="2"/>
        <v>9</v>
      </c>
    </row>
    <row r="152" spans="1:9" customFormat="1" ht="15" x14ac:dyDescent="0.25">
      <c r="A152" s="206" t="s">
        <v>272</v>
      </c>
      <c r="B152" s="130">
        <v>16</v>
      </c>
      <c r="C152" s="204">
        <v>1</v>
      </c>
      <c r="D152" s="132"/>
      <c r="E152" s="133">
        <v>2</v>
      </c>
      <c r="F152" s="134"/>
      <c r="G152" s="205">
        <v>1</v>
      </c>
      <c r="H152" s="134"/>
      <c r="I152" s="135">
        <f t="shared" si="2"/>
        <v>19</v>
      </c>
    </row>
    <row r="153" spans="1:9" customFormat="1" ht="15" x14ac:dyDescent="0.25">
      <c r="A153" s="206" t="s">
        <v>273</v>
      </c>
      <c r="B153" s="130"/>
      <c r="C153" s="204"/>
      <c r="D153" s="132"/>
      <c r="E153" s="133"/>
      <c r="F153" s="134"/>
      <c r="G153" s="205"/>
      <c r="H153" s="134"/>
      <c r="I153" s="135">
        <f t="shared" si="2"/>
        <v>0</v>
      </c>
    </row>
    <row r="154" spans="1:9" customFormat="1" ht="15" x14ac:dyDescent="0.25">
      <c r="A154" s="206" t="s">
        <v>274</v>
      </c>
      <c r="B154" s="130"/>
      <c r="C154" s="204"/>
      <c r="D154" s="132"/>
      <c r="E154" s="133">
        <v>2</v>
      </c>
      <c r="F154" s="134"/>
      <c r="G154" s="205"/>
      <c r="H154" s="134"/>
      <c r="I154" s="135">
        <f t="shared" si="2"/>
        <v>2</v>
      </c>
    </row>
    <row r="155" spans="1:9" customFormat="1" ht="15" x14ac:dyDescent="0.25">
      <c r="A155" s="206" t="s">
        <v>248</v>
      </c>
      <c r="B155" s="130"/>
      <c r="C155" s="204"/>
      <c r="D155" s="132"/>
      <c r="E155" s="133"/>
      <c r="F155" s="134"/>
      <c r="G155" s="205"/>
      <c r="H155" s="134"/>
      <c r="I155" s="135">
        <f t="shared" si="2"/>
        <v>0</v>
      </c>
    </row>
    <row r="156" spans="1:9" customFormat="1" ht="15" x14ac:dyDescent="0.25">
      <c r="A156" s="206" t="s">
        <v>341</v>
      </c>
      <c r="B156" s="130"/>
      <c r="C156" s="204"/>
      <c r="D156" s="132"/>
      <c r="E156" s="133"/>
      <c r="F156" s="134"/>
      <c r="G156" s="205"/>
      <c r="H156" s="134"/>
      <c r="I156" s="135">
        <f t="shared" si="2"/>
        <v>0</v>
      </c>
    </row>
    <row r="157" spans="1:9" customFormat="1" ht="15" x14ac:dyDescent="0.25">
      <c r="A157" s="206" t="s">
        <v>276</v>
      </c>
      <c r="B157" s="130"/>
      <c r="C157" s="204"/>
      <c r="D157" s="132"/>
      <c r="E157" s="133"/>
      <c r="F157" s="134"/>
      <c r="G157" s="205"/>
      <c r="H157" s="134"/>
      <c r="I157" s="135">
        <f t="shared" si="2"/>
        <v>0</v>
      </c>
    </row>
    <row r="158" spans="1:9" customFormat="1" ht="15" x14ac:dyDescent="0.25">
      <c r="A158" s="206" t="s">
        <v>546</v>
      </c>
      <c r="B158" s="130"/>
      <c r="C158" s="204"/>
      <c r="D158" s="132"/>
      <c r="E158" s="133"/>
      <c r="F158" s="134"/>
      <c r="G158" s="205"/>
      <c r="H158" s="134"/>
      <c r="I158" s="135">
        <f t="shared" si="2"/>
        <v>0</v>
      </c>
    </row>
    <row r="159" spans="1:9" customFormat="1" ht="15" x14ac:dyDescent="0.25">
      <c r="A159" s="206" t="s">
        <v>278</v>
      </c>
      <c r="B159" s="130"/>
      <c r="C159" s="204"/>
      <c r="D159" s="132"/>
      <c r="E159" s="133"/>
      <c r="F159" s="134"/>
      <c r="G159" s="205"/>
      <c r="H159" s="134"/>
      <c r="I159" s="135">
        <f t="shared" si="2"/>
        <v>0</v>
      </c>
    </row>
    <row r="160" spans="1:9" customFormat="1" ht="15" x14ac:dyDescent="0.25">
      <c r="A160" s="206" t="s">
        <v>279</v>
      </c>
      <c r="B160" s="130"/>
      <c r="C160" s="204"/>
      <c r="D160" s="132"/>
      <c r="E160" s="133"/>
      <c r="F160" s="134"/>
      <c r="G160" s="205"/>
      <c r="H160" s="134"/>
      <c r="I160" s="135">
        <f t="shared" si="2"/>
        <v>0</v>
      </c>
    </row>
    <row r="161" spans="1:9" customFormat="1" ht="15" x14ac:dyDescent="0.25">
      <c r="A161" s="206" t="s">
        <v>279</v>
      </c>
      <c r="B161" s="130"/>
      <c r="C161" s="204"/>
      <c r="D161" s="132"/>
      <c r="E161" s="133"/>
      <c r="F161" s="134"/>
      <c r="G161" s="205"/>
      <c r="H161" s="134"/>
      <c r="I161" s="135">
        <f t="shared" si="2"/>
        <v>0</v>
      </c>
    </row>
    <row r="162" spans="1:9" customFormat="1" ht="15" x14ac:dyDescent="0.25">
      <c r="A162" s="206" t="s">
        <v>281</v>
      </c>
      <c r="B162" s="130"/>
      <c r="C162" s="204"/>
      <c r="D162" s="132"/>
      <c r="E162" s="133"/>
      <c r="F162" s="134"/>
      <c r="G162" s="205"/>
      <c r="H162" s="134"/>
      <c r="I162" s="135">
        <f t="shared" si="2"/>
        <v>0</v>
      </c>
    </row>
    <row r="163" spans="1:9" customFormat="1" ht="15" x14ac:dyDescent="0.25">
      <c r="A163" s="206" t="s">
        <v>282</v>
      </c>
      <c r="B163" s="130"/>
      <c r="C163" s="204"/>
      <c r="D163" s="132"/>
      <c r="E163" s="133"/>
      <c r="F163" s="134"/>
      <c r="G163" s="205"/>
      <c r="H163" s="134"/>
      <c r="I163" s="135">
        <f t="shared" si="2"/>
        <v>0</v>
      </c>
    </row>
    <row r="164" spans="1:9" customFormat="1" ht="15" x14ac:dyDescent="0.25">
      <c r="A164" s="206" t="s">
        <v>283</v>
      </c>
      <c r="B164" s="130"/>
      <c r="C164" s="204"/>
      <c r="D164" s="132"/>
      <c r="E164" s="133"/>
      <c r="F164" s="134"/>
      <c r="G164" s="205"/>
      <c r="H164" s="134"/>
      <c r="I164" s="135">
        <f t="shared" si="2"/>
        <v>0</v>
      </c>
    </row>
    <row r="165" spans="1:9" customFormat="1" ht="15" x14ac:dyDescent="0.25">
      <c r="A165" s="206" t="s">
        <v>285</v>
      </c>
      <c r="B165" s="130">
        <v>15</v>
      </c>
      <c r="C165" s="204"/>
      <c r="D165" s="132">
        <v>9</v>
      </c>
      <c r="E165" s="133">
        <v>17</v>
      </c>
      <c r="F165" s="134">
        <v>39</v>
      </c>
      <c r="G165" s="205">
        <v>1</v>
      </c>
      <c r="H165" s="134">
        <v>9</v>
      </c>
      <c r="I165" s="135">
        <f t="shared" si="2"/>
        <v>90</v>
      </c>
    </row>
    <row r="166" spans="1:9" customFormat="1" ht="15" x14ac:dyDescent="0.25">
      <c r="A166" s="206" t="s">
        <v>286</v>
      </c>
      <c r="B166" s="130"/>
      <c r="C166" s="204"/>
      <c r="D166" s="132"/>
      <c r="E166" s="133"/>
      <c r="F166" s="134"/>
      <c r="G166" s="205"/>
      <c r="H166" s="134"/>
      <c r="I166" s="135">
        <f t="shared" si="2"/>
        <v>0</v>
      </c>
    </row>
    <row r="167" spans="1:9" customFormat="1" ht="15" x14ac:dyDescent="0.25">
      <c r="A167" s="206" t="s">
        <v>287</v>
      </c>
      <c r="B167" s="130">
        <v>63</v>
      </c>
      <c r="C167" s="204">
        <v>5</v>
      </c>
      <c r="D167" s="132">
        <v>22</v>
      </c>
      <c r="E167" s="133">
        <v>27</v>
      </c>
      <c r="F167" s="134">
        <v>1</v>
      </c>
      <c r="G167" s="205">
        <v>6</v>
      </c>
      <c r="H167" s="134">
        <v>3</v>
      </c>
      <c r="I167" s="135">
        <f t="shared" si="2"/>
        <v>122</v>
      </c>
    </row>
    <row r="168" spans="1:9" customFormat="1" ht="15" x14ac:dyDescent="0.25">
      <c r="A168" s="206" t="s">
        <v>119</v>
      </c>
      <c r="B168" s="130"/>
      <c r="C168" s="204"/>
      <c r="D168" s="132"/>
      <c r="E168" s="133"/>
      <c r="F168" s="134"/>
      <c r="G168" s="205"/>
      <c r="H168" s="134"/>
      <c r="I168" s="135">
        <f t="shared" si="2"/>
        <v>0</v>
      </c>
    </row>
    <row r="169" spans="1:9" customFormat="1" ht="15" x14ac:dyDescent="0.25">
      <c r="A169" s="206" t="s">
        <v>288</v>
      </c>
      <c r="B169" s="130">
        <v>23</v>
      </c>
      <c r="C169" s="204">
        <v>1</v>
      </c>
      <c r="D169" s="132"/>
      <c r="E169" s="133">
        <v>14</v>
      </c>
      <c r="F169" s="134"/>
      <c r="G169" s="205">
        <v>1</v>
      </c>
      <c r="H169" s="134"/>
      <c r="I169" s="135">
        <f t="shared" si="2"/>
        <v>38</v>
      </c>
    </row>
    <row r="170" spans="1:9" customFormat="1" ht="15" x14ac:dyDescent="0.25">
      <c r="A170" s="206" t="s">
        <v>547</v>
      </c>
      <c r="B170" s="130"/>
      <c r="C170" s="204"/>
      <c r="D170" s="132"/>
      <c r="E170" s="133"/>
      <c r="F170" s="134"/>
      <c r="G170" s="205"/>
      <c r="H170" s="134"/>
      <c r="I170" s="135">
        <f t="shared" si="2"/>
        <v>0</v>
      </c>
    </row>
    <row r="171" spans="1:9" customFormat="1" ht="15" x14ac:dyDescent="0.25">
      <c r="A171" s="206" t="s">
        <v>181</v>
      </c>
      <c r="B171" s="130"/>
      <c r="C171" s="204"/>
      <c r="D171" s="132"/>
      <c r="E171" s="133"/>
      <c r="F171" s="134"/>
      <c r="G171" s="205"/>
      <c r="H171" s="134"/>
      <c r="I171" s="135">
        <f t="shared" si="2"/>
        <v>0</v>
      </c>
    </row>
    <row r="172" spans="1:9" customFormat="1" ht="15" x14ac:dyDescent="0.25">
      <c r="A172" s="206" t="s">
        <v>548</v>
      </c>
      <c r="B172" s="130"/>
      <c r="C172" s="204"/>
      <c r="D172" s="132"/>
      <c r="E172" s="133"/>
      <c r="F172" s="134"/>
      <c r="G172" s="205"/>
      <c r="H172" s="134"/>
      <c r="I172" s="135">
        <f t="shared" si="2"/>
        <v>0</v>
      </c>
    </row>
    <row r="173" spans="1:9" customFormat="1" ht="15" x14ac:dyDescent="0.25">
      <c r="A173" s="206" t="s">
        <v>289</v>
      </c>
      <c r="B173" s="130"/>
      <c r="C173" s="204"/>
      <c r="D173" s="132"/>
      <c r="E173" s="133"/>
      <c r="F173" s="134"/>
      <c r="G173" s="205"/>
      <c r="H173" s="134"/>
      <c r="I173" s="135">
        <f t="shared" si="2"/>
        <v>0</v>
      </c>
    </row>
    <row r="174" spans="1:9" customFormat="1" ht="15" x14ac:dyDescent="0.25">
      <c r="A174" s="206" t="s">
        <v>186</v>
      </c>
      <c r="B174" s="130"/>
      <c r="C174" s="204"/>
      <c r="D174" s="132"/>
      <c r="E174" s="133"/>
      <c r="F174" s="134"/>
      <c r="G174" s="205"/>
      <c r="H174" s="134"/>
      <c r="I174" s="135">
        <f t="shared" si="2"/>
        <v>0</v>
      </c>
    </row>
    <row r="175" spans="1:9" customFormat="1" ht="15" x14ac:dyDescent="0.25">
      <c r="A175" s="206" t="s">
        <v>188</v>
      </c>
      <c r="B175" s="130"/>
      <c r="C175" s="204"/>
      <c r="D175" s="132"/>
      <c r="E175" s="133"/>
      <c r="F175" s="134"/>
      <c r="G175" s="205"/>
      <c r="H175" s="134"/>
      <c r="I175" s="135">
        <f t="shared" si="2"/>
        <v>0</v>
      </c>
    </row>
    <row r="176" spans="1:9" customFormat="1" ht="15" x14ac:dyDescent="0.25">
      <c r="A176" s="206" t="s">
        <v>216</v>
      </c>
      <c r="B176" s="130">
        <v>1</v>
      </c>
      <c r="C176" s="204"/>
      <c r="D176" s="132">
        <v>6</v>
      </c>
      <c r="E176" s="133"/>
      <c r="F176" s="134"/>
      <c r="G176" s="205"/>
      <c r="H176" s="134">
        <v>3</v>
      </c>
      <c r="I176" s="135">
        <f t="shared" si="2"/>
        <v>10</v>
      </c>
    </row>
    <row r="177" spans="1:9" customFormat="1" ht="15" x14ac:dyDescent="0.25">
      <c r="A177" s="206" t="s">
        <v>218</v>
      </c>
      <c r="B177" s="130"/>
      <c r="C177" s="204"/>
      <c r="D177" s="132"/>
      <c r="E177" s="133"/>
      <c r="F177" s="134"/>
      <c r="G177" s="205"/>
      <c r="H177" s="134"/>
      <c r="I177" s="135">
        <f t="shared" si="2"/>
        <v>0</v>
      </c>
    </row>
    <row r="178" spans="1:9" customFormat="1" ht="15" x14ac:dyDescent="0.25">
      <c r="A178" s="206" t="s">
        <v>246</v>
      </c>
      <c r="B178" s="130"/>
      <c r="C178" s="204"/>
      <c r="D178" s="132"/>
      <c r="E178" s="133"/>
      <c r="F178" s="134"/>
      <c r="G178" s="205"/>
      <c r="H178" s="134"/>
      <c r="I178" s="135">
        <f t="shared" si="2"/>
        <v>0</v>
      </c>
    </row>
    <row r="179" spans="1:9" customFormat="1" ht="15" x14ac:dyDescent="0.25">
      <c r="A179" s="206" t="s">
        <v>250</v>
      </c>
      <c r="B179" s="130"/>
      <c r="C179" s="204"/>
      <c r="D179" s="132"/>
      <c r="E179" s="133"/>
      <c r="F179" s="134"/>
      <c r="G179" s="205"/>
      <c r="H179" s="134"/>
      <c r="I179" s="135">
        <f t="shared" si="2"/>
        <v>0</v>
      </c>
    </row>
    <row r="180" spans="1:9" customFormat="1" ht="15" x14ac:dyDescent="0.25">
      <c r="A180" s="206" t="s">
        <v>261</v>
      </c>
      <c r="B180" s="130"/>
      <c r="C180" s="204"/>
      <c r="D180" s="132"/>
      <c r="E180" s="133"/>
      <c r="F180" s="134"/>
      <c r="G180" s="205"/>
      <c r="H180" s="134"/>
      <c r="I180" s="135">
        <f t="shared" si="2"/>
        <v>0</v>
      </c>
    </row>
    <row r="181" spans="1:9" customFormat="1" ht="15" x14ac:dyDescent="0.25">
      <c r="A181" s="206" t="s">
        <v>263</v>
      </c>
      <c r="B181" s="130"/>
      <c r="C181" s="204"/>
      <c r="D181" s="132"/>
      <c r="E181" s="133"/>
      <c r="F181" s="134"/>
      <c r="G181" s="205"/>
      <c r="H181" s="134"/>
      <c r="I181" s="135">
        <f t="shared" si="2"/>
        <v>0</v>
      </c>
    </row>
    <row r="182" spans="1:9" customFormat="1" ht="15" x14ac:dyDescent="0.25">
      <c r="A182" s="206" t="s">
        <v>277</v>
      </c>
      <c r="B182" s="130"/>
      <c r="C182" s="204"/>
      <c r="D182" s="132"/>
      <c r="E182" s="133"/>
      <c r="F182" s="134"/>
      <c r="G182" s="205"/>
      <c r="H182" s="134"/>
      <c r="I182" s="135">
        <f t="shared" si="2"/>
        <v>0</v>
      </c>
    </row>
    <row r="183" spans="1:9" customFormat="1" ht="15" x14ac:dyDescent="0.25">
      <c r="A183" s="206" t="s">
        <v>284</v>
      </c>
      <c r="B183" s="130"/>
      <c r="C183" s="204"/>
      <c r="D183" s="132"/>
      <c r="E183" s="133"/>
      <c r="F183" s="134"/>
      <c r="G183" s="205"/>
      <c r="H183" s="134"/>
      <c r="I183" s="135">
        <f t="shared" si="2"/>
        <v>0</v>
      </c>
    </row>
    <row r="184" spans="1:9" customFormat="1" ht="15" x14ac:dyDescent="0.25">
      <c r="A184" s="206" t="s">
        <v>290</v>
      </c>
      <c r="B184" s="130"/>
      <c r="C184" s="204"/>
      <c r="D184" s="132"/>
      <c r="E184" s="133"/>
      <c r="F184" s="134"/>
      <c r="G184" s="205"/>
      <c r="H184" s="134"/>
      <c r="I184" s="135">
        <f t="shared" si="2"/>
        <v>0</v>
      </c>
    </row>
    <row r="185" spans="1:9" customFormat="1" ht="15" x14ac:dyDescent="0.25">
      <c r="A185" s="206" t="s">
        <v>298</v>
      </c>
      <c r="B185" s="130"/>
      <c r="C185" s="204"/>
      <c r="D185" s="132"/>
      <c r="E185" s="133"/>
      <c r="F185" s="134"/>
      <c r="G185" s="205"/>
      <c r="H185" s="134"/>
      <c r="I185" s="135">
        <f t="shared" si="2"/>
        <v>0</v>
      </c>
    </row>
    <row r="186" spans="1:9" customFormat="1" ht="15" x14ac:dyDescent="0.25">
      <c r="A186" s="206" t="s">
        <v>303</v>
      </c>
      <c r="B186" s="130"/>
      <c r="C186" s="204"/>
      <c r="D186" s="132"/>
      <c r="E186" s="133"/>
      <c r="F186" s="134"/>
      <c r="G186" s="205"/>
      <c r="H186" s="134"/>
      <c r="I186" s="135">
        <f t="shared" si="2"/>
        <v>0</v>
      </c>
    </row>
    <row r="187" spans="1:9" customFormat="1" ht="15" x14ac:dyDescent="0.25">
      <c r="A187" s="206" t="s">
        <v>330</v>
      </c>
      <c r="B187" s="130"/>
      <c r="C187" s="204"/>
      <c r="D187" s="132"/>
      <c r="E187" s="133"/>
      <c r="F187" s="134"/>
      <c r="G187" s="205"/>
      <c r="H187" s="134"/>
      <c r="I187" s="135">
        <f t="shared" si="2"/>
        <v>0</v>
      </c>
    </row>
    <row r="188" spans="1:9" customFormat="1" ht="15" x14ac:dyDescent="0.25">
      <c r="A188" s="206" t="s">
        <v>337</v>
      </c>
      <c r="B188" s="130"/>
      <c r="C188" s="204"/>
      <c r="D188" s="132"/>
      <c r="E188" s="133"/>
      <c r="F188" s="134"/>
      <c r="G188" s="205"/>
      <c r="H188" s="134"/>
      <c r="I188" s="135">
        <f t="shared" si="2"/>
        <v>0</v>
      </c>
    </row>
    <row r="189" spans="1:9" customFormat="1" ht="15" x14ac:dyDescent="0.25">
      <c r="A189" s="206" t="s">
        <v>346</v>
      </c>
      <c r="B189" s="130"/>
      <c r="C189" s="204"/>
      <c r="D189" s="132">
        <v>1</v>
      </c>
      <c r="E189" s="133"/>
      <c r="F189" s="134"/>
      <c r="G189" s="205"/>
      <c r="H189" s="134"/>
      <c r="I189" s="135">
        <f t="shared" si="2"/>
        <v>1</v>
      </c>
    </row>
    <row r="190" spans="1:9" customFormat="1" ht="15" x14ac:dyDescent="0.25">
      <c r="A190" s="206" t="s">
        <v>348</v>
      </c>
      <c r="B190" s="130"/>
      <c r="C190" s="204"/>
      <c r="D190" s="132"/>
      <c r="E190" s="133"/>
      <c r="F190" s="134"/>
      <c r="G190" s="205"/>
      <c r="H190" s="134"/>
      <c r="I190" s="135">
        <f t="shared" si="2"/>
        <v>0</v>
      </c>
    </row>
    <row r="191" spans="1:9" customFormat="1" ht="15" x14ac:dyDescent="0.25">
      <c r="A191" s="206" t="s">
        <v>291</v>
      </c>
      <c r="B191" s="130">
        <v>3</v>
      </c>
      <c r="C191" s="204"/>
      <c r="D191" s="132">
        <v>4</v>
      </c>
      <c r="E191" s="133">
        <v>5</v>
      </c>
      <c r="F191" s="134">
        <v>6</v>
      </c>
      <c r="G191" s="205">
        <v>1</v>
      </c>
      <c r="H191" s="134">
        <v>2</v>
      </c>
      <c r="I191" s="135">
        <f t="shared" si="2"/>
        <v>21</v>
      </c>
    </row>
    <row r="192" spans="1:9" customFormat="1" ht="15" x14ac:dyDescent="0.25">
      <c r="A192" s="206" t="s">
        <v>292</v>
      </c>
      <c r="B192" s="130">
        <v>3</v>
      </c>
      <c r="C192" s="204"/>
      <c r="D192" s="132">
        <v>39</v>
      </c>
      <c r="E192" s="133">
        <v>8</v>
      </c>
      <c r="F192" s="134"/>
      <c r="G192" s="205"/>
      <c r="H192" s="134"/>
      <c r="I192" s="135">
        <f t="shared" si="2"/>
        <v>50</v>
      </c>
    </row>
    <row r="193" spans="1:9" customFormat="1" ht="15" x14ac:dyDescent="0.25">
      <c r="A193" s="206" t="s">
        <v>293</v>
      </c>
      <c r="B193" s="130"/>
      <c r="C193" s="204"/>
      <c r="D193" s="132"/>
      <c r="E193" s="133"/>
      <c r="F193" s="134"/>
      <c r="G193" s="205"/>
      <c r="H193" s="134"/>
      <c r="I193" s="135">
        <f t="shared" si="2"/>
        <v>0</v>
      </c>
    </row>
    <row r="194" spans="1:9" customFormat="1" ht="15" x14ac:dyDescent="0.25">
      <c r="A194" s="206" t="s">
        <v>294</v>
      </c>
      <c r="B194" s="130">
        <v>4</v>
      </c>
      <c r="C194" s="204">
        <v>1</v>
      </c>
      <c r="D194" s="132">
        <v>21</v>
      </c>
      <c r="E194" s="133">
        <v>34</v>
      </c>
      <c r="F194" s="134"/>
      <c r="G194" s="205"/>
      <c r="H194" s="134"/>
      <c r="I194" s="135">
        <f t="shared" si="2"/>
        <v>59</v>
      </c>
    </row>
    <row r="195" spans="1:9" customFormat="1" ht="15" x14ac:dyDescent="0.25">
      <c r="A195" s="206" t="s">
        <v>356</v>
      </c>
      <c r="B195" s="130"/>
      <c r="C195" s="204"/>
      <c r="D195" s="132"/>
      <c r="E195" s="133"/>
      <c r="F195" s="134"/>
      <c r="G195" s="205"/>
      <c r="H195" s="134"/>
      <c r="I195" s="135">
        <f t="shared" si="2"/>
        <v>0</v>
      </c>
    </row>
    <row r="196" spans="1:9" customFormat="1" ht="15" x14ac:dyDescent="0.25">
      <c r="A196" s="206" t="s">
        <v>296</v>
      </c>
      <c r="B196" s="130"/>
      <c r="C196" s="204"/>
      <c r="D196" s="132"/>
      <c r="E196" s="133"/>
      <c r="F196" s="134"/>
      <c r="G196" s="205"/>
      <c r="H196" s="134"/>
      <c r="I196" s="135">
        <f t="shared" si="2"/>
        <v>0</v>
      </c>
    </row>
    <row r="197" spans="1:9" customFormat="1" ht="15" x14ac:dyDescent="0.25">
      <c r="A197" s="206" t="s">
        <v>300</v>
      </c>
      <c r="B197" s="130"/>
      <c r="C197" s="204"/>
      <c r="D197" s="132"/>
      <c r="E197" s="133"/>
      <c r="F197" s="134"/>
      <c r="G197" s="205"/>
      <c r="H197" s="134"/>
      <c r="I197" s="135">
        <f t="shared" ref="I197:I260" si="3">SUM(B197,D197:H197)</f>
        <v>0</v>
      </c>
    </row>
    <row r="198" spans="1:9" customFormat="1" ht="15" x14ac:dyDescent="0.25">
      <c r="A198" s="206" t="s">
        <v>302</v>
      </c>
      <c r="B198" s="130"/>
      <c r="C198" s="204"/>
      <c r="D198" s="132"/>
      <c r="E198" s="133"/>
      <c r="F198" s="134"/>
      <c r="G198" s="205"/>
      <c r="H198" s="134"/>
      <c r="I198" s="135">
        <f t="shared" si="3"/>
        <v>0</v>
      </c>
    </row>
    <row r="199" spans="1:9" customFormat="1" ht="15" x14ac:dyDescent="0.25">
      <c r="A199" s="206" t="s">
        <v>304</v>
      </c>
      <c r="B199" s="130"/>
      <c r="C199" s="204"/>
      <c r="D199" s="132"/>
      <c r="E199" s="133"/>
      <c r="F199" s="134"/>
      <c r="G199" s="205"/>
      <c r="H199" s="134"/>
      <c r="I199" s="135">
        <f t="shared" si="3"/>
        <v>0</v>
      </c>
    </row>
    <row r="200" spans="1:9" customFormat="1" ht="15" x14ac:dyDescent="0.25">
      <c r="A200" s="206" t="s">
        <v>305</v>
      </c>
      <c r="B200" s="130">
        <v>6</v>
      </c>
      <c r="C200" s="204">
        <v>1</v>
      </c>
      <c r="D200" s="132">
        <v>27</v>
      </c>
      <c r="E200" s="133">
        <v>14</v>
      </c>
      <c r="F200" s="134">
        <v>12</v>
      </c>
      <c r="G200" s="205">
        <v>1</v>
      </c>
      <c r="H200" s="134">
        <v>7</v>
      </c>
      <c r="I200" s="135">
        <f t="shared" si="3"/>
        <v>67</v>
      </c>
    </row>
    <row r="201" spans="1:9" customFormat="1" ht="15" x14ac:dyDescent="0.25">
      <c r="A201" s="206" t="s">
        <v>306</v>
      </c>
      <c r="B201" s="130">
        <v>11</v>
      </c>
      <c r="C201" s="204"/>
      <c r="D201" s="132">
        <v>4</v>
      </c>
      <c r="E201" s="133">
        <v>10</v>
      </c>
      <c r="F201" s="134"/>
      <c r="G201" s="205"/>
      <c r="H201" s="134"/>
      <c r="I201" s="135">
        <f t="shared" si="3"/>
        <v>25</v>
      </c>
    </row>
    <row r="202" spans="1:9" customFormat="1" ht="15" x14ac:dyDescent="0.25">
      <c r="A202" s="206" t="s">
        <v>307</v>
      </c>
      <c r="B202" s="130"/>
      <c r="C202" s="204"/>
      <c r="D202" s="132"/>
      <c r="E202" s="133"/>
      <c r="F202" s="134"/>
      <c r="G202" s="205"/>
      <c r="H202" s="134"/>
      <c r="I202" s="135">
        <f t="shared" si="3"/>
        <v>0</v>
      </c>
    </row>
    <row r="203" spans="1:9" customFormat="1" ht="15" x14ac:dyDescent="0.25">
      <c r="A203" s="206" t="s">
        <v>350</v>
      </c>
      <c r="B203" s="130">
        <v>28</v>
      </c>
      <c r="C203" s="204">
        <v>2</v>
      </c>
      <c r="D203" s="132"/>
      <c r="E203" s="133">
        <v>16</v>
      </c>
      <c r="F203" s="134">
        <v>2</v>
      </c>
      <c r="G203" s="205"/>
      <c r="H203" s="134"/>
      <c r="I203" s="135">
        <f t="shared" si="3"/>
        <v>46</v>
      </c>
    </row>
    <row r="204" spans="1:9" customFormat="1" ht="15" x14ac:dyDescent="0.25">
      <c r="A204" s="206" t="s">
        <v>309</v>
      </c>
      <c r="B204" s="130"/>
      <c r="C204" s="204"/>
      <c r="D204" s="132"/>
      <c r="E204" s="133">
        <v>15</v>
      </c>
      <c r="F204" s="134">
        <v>1</v>
      </c>
      <c r="G204" s="205"/>
      <c r="H204" s="134"/>
      <c r="I204" s="135">
        <f t="shared" si="3"/>
        <v>16</v>
      </c>
    </row>
    <row r="205" spans="1:9" customFormat="1" ht="15" x14ac:dyDescent="0.25">
      <c r="A205" s="206" t="s">
        <v>254</v>
      </c>
      <c r="B205" s="130"/>
      <c r="C205" s="204"/>
      <c r="D205" s="132">
        <v>6</v>
      </c>
      <c r="E205" s="133"/>
      <c r="F205" s="134"/>
      <c r="G205" s="205"/>
      <c r="H205" s="134"/>
      <c r="I205" s="135">
        <f t="shared" si="3"/>
        <v>6</v>
      </c>
    </row>
    <row r="206" spans="1:9" customFormat="1" ht="15" x14ac:dyDescent="0.25">
      <c r="A206" s="206" t="s">
        <v>301</v>
      </c>
      <c r="B206" s="130"/>
      <c r="C206" s="204"/>
      <c r="D206" s="132"/>
      <c r="E206" s="133"/>
      <c r="F206" s="134"/>
      <c r="G206" s="205"/>
      <c r="H206" s="134"/>
      <c r="I206" s="135">
        <f t="shared" si="3"/>
        <v>0</v>
      </c>
    </row>
    <row r="207" spans="1:9" customFormat="1" ht="15" x14ac:dyDescent="0.25">
      <c r="A207" s="206" t="s">
        <v>316</v>
      </c>
      <c r="B207" s="130"/>
      <c r="C207" s="204"/>
      <c r="D207" s="132"/>
      <c r="E207" s="133"/>
      <c r="F207" s="134"/>
      <c r="G207" s="205"/>
      <c r="H207" s="134"/>
      <c r="I207" s="135">
        <f t="shared" si="3"/>
        <v>0</v>
      </c>
    </row>
    <row r="208" spans="1:9" customFormat="1" ht="15" x14ac:dyDescent="0.25">
      <c r="A208" s="206" t="s">
        <v>318</v>
      </c>
      <c r="B208" s="130"/>
      <c r="C208" s="204"/>
      <c r="D208" s="132"/>
      <c r="E208" s="133"/>
      <c r="F208" s="134"/>
      <c r="G208" s="205"/>
      <c r="H208" s="134"/>
      <c r="I208" s="135">
        <f t="shared" si="3"/>
        <v>0</v>
      </c>
    </row>
    <row r="209" spans="1:9" customFormat="1" ht="15" x14ac:dyDescent="0.25">
      <c r="A209" s="206" t="s">
        <v>264</v>
      </c>
      <c r="B209" s="130">
        <v>16</v>
      </c>
      <c r="C209" s="204"/>
      <c r="D209" s="132">
        <v>5</v>
      </c>
      <c r="E209" s="133">
        <v>18</v>
      </c>
      <c r="F209" s="134">
        <v>1</v>
      </c>
      <c r="G209" s="205">
        <v>1</v>
      </c>
      <c r="H209" s="134">
        <v>5</v>
      </c>
      <c r="I209" s="135">
        <f t="shared" si="3"/>
        <v>46</v>
      </c>
    </row>
    <row r="210" spans="1:9" customFormat="1" ht="15" x14ac:dyDescent="0.25">
      <c r="A210" s="206" t="s">
        <v>310</v>
      </c>
      <c r="B210" s="130"/>
      <c r="C210" s="204"/>
      <c r="D210" s="132">
        <v>1</v>
      </c>
      <c r="E210" s="133">
        <v>3</v>
      </c>
      <c r="F210" s="134">
        <v>1</v>
      </c>
      <c r="G210" s="205"/>
      <c r="H210" s="134"/>
      <c r="I210" s="135">
        <f t="shared" si="3"/>
        <v>5</v>
      </c>
    </row>
    <row r="211" spans="1:9" customFormat="1" ht="15" x14ac:dyDescent="0.25">
      <c r="A211" s="206" t="s">
        <v>549</v>
      </c>
      <c r="B211" s="130"/>
      <c r="C211" s="204"/>
      <c r="D211" s="132"/>
      <c r="E211" s="133"/>
      <c r="F211" s="134"/>
      <c r="G211" s="205"/>
      <c r="H211" s="134"/>
      <c r="I211" s="135">
        <f t="shared" si="3"/>
        <v>0</v>
      </c>
    </row>
    <row r="212" spans="1:9" customFormat="1" ht="15" x14ac:dyDescent="0.25">
      <c r="A212" s="206" t="s">
        <v>549</v>
      </c>
      <c r="B212" s="130"/>
      <c r="C212" s="204"/>
      <c r="D212" s="132"/>
      <c r="E212" s="133"/>
      <c r="F212" s="134"/>
      <c r="G212" s="205"/>
      <c r="H212" s="134"/>
      <c r="I212" s="135">
        <f t="shared" si="3"/>
        <v>0</v>
      </c>
    </row>
    <row r="213" spans="1:9" customFormat="1" ht="15" x14ac:dyDescent="0.25">
      <c r="A213" s="206" t="s">
        <v>151</v>
      </c>
      <c r="B213" s="130"/>
      <c r="C213" s="204"/>
      <c r="D213" s="132"/>
      <c r="E213" s="133"/>
      <c r="F213" s="134"/>
      <c r="G213" s="205"/>
      <c r="H213" s="134"/>
      <c r="I213" s="135">
        <f t="shared" si="3"/>
        <v>0</v>
      </c>
    </row>
    <row r="214" spans="1:9" customFormat="1" ht="15" x14ac:dyDescent="0.25">
      <c r="A214" s="206" t="s">
        <v>166</v>
      </c>
      <c r="B214" s="130"/>
      <c r="C214" s="204"/>
      <c r="D214" s="132"/>
      <c r="E214" s="133"/>
      <c r="F214" s="134"/>
      <c r="G214" s="205"/>
      <c r="H214" s="134"/>
      <c r="I214" s="135">
        <f t="shared" si="3"/>
        <v>0</v>
      </c>
    </row>
    <row r="215" spans="1:9" customFormat="1" ht="15" x14ac:dyDescent="0.25">
      <c r="A215" s="206" t="s">
        <v>201</v>
      </c>
      <c r="B215" s="130">
        <v>6</v>
      </c>
      <c r="C215" s="204"/>
      <c r="D215" s="132">
        <v>4</v>
      </c>
      <c r="E215" s="133">
        <v>1</v>
      </c>
      <c r="F215" s="134">
        <v>2</v>
      </c>
      <c r="G215" s="205"/>
      <c r="H215" s="134">
        <v>1</v>
      </c>
      <c r="I215" s="135">
        <f t="shared" si="3"/>
        <v>14</v>
      </c>
    </row>
    <row r="216" spans="1:9" customFormat="1" ht="15" x14ac:dyDescent="0.25">
      <c r="A216" s="206" t="s">
        <v>215</v>
      </c>
      <c r="B216" s="130"/>
      <c r="C216" s="204"/>
      <c r="D216" s="132"/>
      <c r="E216" s="133"/>
      <c r="F216" s="134"/>
      <c r="G216" s="205"/>
      <c r="H216" s="134"/>
      <c r="I216" s="135">
        <f t="shared" si="3"/>
        <v>0</v>
      </c>
    </row>
    <row r="217" spans="1:9" customFormat="1" ht="15" x14ac:dyDescent="0.25">
      <c r="A217" s="206" t="s">
        <v>308</v>
      </c>
      <c r="B217" s="130"/>
      <c r="C217" s="204"/>
      <c r="D217" s="132"/>
      <c r="E217" s="133"/>
      <c r="F217" s="134"/>
      <c r="G217" s="205"/>
      <c r="H217" s="134"/>
      <c r="I217" s="135">
        <f t="shared" si="3"/>
        <v>0</v>
      </c>
    </row>
    <row r="218" spans="1:9" customFormat="1" ht="15" x14ac:dyDescent="0.25">
      <c r="A218" s="206" t="s">
        <v>311</v>
      </c>
      <c r="B218" s="130"/>
      <c r="C218" s="204"/>
      <c r="D218" s="132"/>
      <c r="E218" s="133"/>
      <c r="F218" s="134"/>
      <c r="G218" s="205"/>
      <c r="H218" s="134"/>
      <c r="I218" s="135">
        <f t="shared" si="3"/>
        <v>0</v>
      </c>
    </row>
    <row r="219" spans="1:9" customFormat="1" ht="15" x14ac:dyDescent="0.25">
      <c r="A219" s="206" t="s">
        <v>312</v>
      </c>
      <c r="B219" s="130"/>
      <c r="C219" s="204"/>
      <c r="D219" s="132"/>
      <c r="E219" s="133"/>
      <c r="F219" s="134"/>
      <c r="G219" s="205"/>
      <c r="H219" s="134"/>
      <c r="I219" s="135">
        <f t="shared" si="3"/>
        <v>0</v>
      </c>
    </row>
    <row r="220" spans="1:9" customFormat="1" ht="15" x14ac:dyDescent="0.25">
      <c r="A220" s="206" t="s">
        <v>312</v>
      </c>
      <c r="B220" s="130"/>
      <c r="C220" s="204"/>
      <c r="D220" s="132"/>
      <c r="E220" s="133"/>
      <c r="F220" s="134"/>
      <c r="G220" s="205"/>
      <c r="H220" s="134"/>
      <c r="I220" s="135">
        <f t="shared" si="3"/>
        <v>0</v>
      </c>
    </row>
    <row r="221" spans="1:9" customFormat="1" ht="15" x14ac:dyDescent="0.25">
      <c r="A221" s="206" t="s">
        <v>275</v>
      </c>
      <c r="B221" s="130"/>
      <c r="C221" s="204"/>
      <c r="D221" s="132"/>
      <c r="E221" s="133"/>
      <c r="F221" s="134"/>
      <c r="G221" s="205"/>
      <c r="H221" s="134"/>
      <c r="I221" s="135">
        <f t="shared" si="3"/>
        <v>0</v>
      </c>
    </row>
    <row r="222" spans="1:9" customFormat="1" ht="15" x14ac:dyDescent="0.25">
      <c r="A222" s="206" t="s">
        <v>313</v>
      </c>
      <c r="B222" s="130"/>
      <c r="C222" s="204"/>
      <c r="D222" s="132"/>
      <c r="E222" s="133"/>
      <c r="F222" s="134"/>
      <c r="G222" s="205"/>
      <c r="H222" s="134"/>
      <c r="I222" s="135">
        <f t="shared" si="3"/>
        <v>0</v>
      </c>
    </row>
    <row r="223" spans="1:9" customFormat="1" ht="15" x14ac:dyDescent="0.25">
      <c r="A223" s="206" t="s">
        <v>314</v>
      </c>
      <c r="B223" s="130"/>
      <c r="C223" s="204"/>
      <c r="D223" s="132"/>
      <c r="E223" s="133"/>
      <c r="F223" s="134"/>
      <c r="G223" s="205"/>
      <c r="H223" s="134"/>
      <c r="I223" s="135">
        <f t="shared" si="3"/>
        <v>0</v>
      </c>
    </row>
    <row r="224" spans="1:9" customFormat="1" ht="15" x14ac:dyDescent="0.25">
      <c r="A224" s="206" t="s">
        <v>315</v>
      </c>
      <c r="B224" s="130"/>
      <c r="C224" s="204"/>
      <c r="D224" s="132"/>
      <c r="E224" s="133"/>
      <c r="F224" s="134"/>
      <c r="G224" s="205"/>
      <c r="H224" s="134"/>
      <c r="I224" s="135">
        <f t="shared" si="3"/>
        <v>0</v>
      </c>
    </row>
    <row r="225" spans="1:9" customFormat="1" ht="15" x14ac:dyDescent="0.25">
      <c r="A225" s="206" t="s">
        <v>319</v>
      </c>
      <c r="B225" s="130"/>
      <c r="C225" s="204"/>
      <c r="D225" s="132"/>
      <c r="E225" s="133"/>
      <c r="F225" s="134"/>
      <c r="G225" s="205"/>
      <c r="H225" s="134"/>
      <c r="I225" s="135">
        <f t="shared" si="3"/>
        <v>0</v>
      </c>
    </row>
    <row r="226" spans="1:9" customFormat="1" ht="15" x14ac:dyDescent="0.25">
      <c r="A226" s="206" t="s">
        <v>321</v>
      </c>
      <c r="B226" s="130"/>
      <c r="C226" s="204"/>
      <c r="D226" s="132"/>
      <c r="E226" s="133"/>
      <c r="F226" s="134"/>
      <c r="G226" s="205"/>
      <c r="H226" s="134"/>
      <c r="I226" s="135">
        <f t="shared" si="3"/>
        <v>0</v>
      </c>
    </row>
    <row r="227" spans="1:9" customFormat="1" ht="15" x14ac:dyDescent="0.25">
      <c r="A227" s="206" t="s">
        <v>322</v>
      </c>
      <c r="B227" s="130"/>
      <c r="C227" s="204"/>
      <c r="D227" s="132"/>
      <c r="E227" s="133"/>
      <c r="F227" s="134"/>
      <c r="G227" s="205"/>
      <c r="H227" s="134"/>
      <c r="I227" s="135">
        <f t="shared" si="3"/>
        <v>0</v>
      </c>
    </row>
    <row r="228" spans="1:9" customFormat="1" ht="15" x14ac:dyDescent="0.25">
      <c r="A228" s="206" t="s">
        <v>323</v>
      </c>
      <c r="B228" s="130"/>
      <c r="C228" s="204"/>
      <c r="D228" s="132"/>
      <c r="E228" s="133"/>
      <c r="F228" s="134"/>
      <c r="G228" s="205"/>
      <c r="H228" s="134"/>
      <c r="I228" s="135">
        <f t="shared" si="3"/>
        <v>0</v>
      </c>
    </row>
    <row r="229" spans="1:9" customFormat="1" ht="15" x14ac:dyDescent="0.25">
      <c r="A229" s="206" t="s">
        <v>324</v>
      </c>
      <c r="B229" s="130"/>
      <c r="C229" s="204"/>
      <c r="D229" s="132"/>
      <c r="E229" s="133"/>
      <c r="F229" s="134"/>
      <c r="G229" s="205"/>
      <c r="H229" s="134"/>
      <c r="I229" s="135">
        <f t="shared" si="3"/>
        <v>0</v>
      </c>
    </row>
    <row r="230" spans="1:9" customFormat="1" ht="15" x14ac:dyDescent="0.25">
      <c r="A230" s="206" t="s">
        <v>325</v>
      </c>
      <c r="B230" s="130">
        <v>24</v>
      </c>
      <c r="C230" s="204">
        <v>2</v>
      </c>
      <c r="D230" s="132">
        <v>14</v>
      </c>
      <c r="E230" s="133">
        <v>32</v>
      </c>
      <c r="F230" s="134"/>
      <c r="G230" s="205">
        <v>6</v>
      </c>
      <c r="H230" s="134"/>
      <c r="I230" s="135">
        <f t="shared" si="3"/>
        <v>76</v>
      </c>
    </row>
    <row r="231" spans="1:9" customFormat="1" ht="15" x14ac:dyDescent="0.25">
      <c r="A231" s="206" t="s">
        <v>326</v>
      </c>
      <c r="B231" s="130"/>
      <c r="C231" s="204"/>
      <c r="D231" s="132"/>
      <c r="E231" s="133"/>
      <c r="F231" s="134"/>
      <c r="G231" s="205"/>
      <c r="H231" s="134"/>
      <c r="I231" s="135">
        <f t="shared" si="3"/>
        <v>0</v>
      </c>
    </row>
    <row r="232" spans="1:9" customFormat="1" ht="15" x14ac:dyDescent="0.25">
      <c r="A232" s="206" t="s">
        <v>327</v>
      </c>
      <c r="B232" s="130"/>
      <c r="C232" s="204"/>
      <c r="D232" s="132"/>
      <c r="E232" s="133"/>
      <c r="F232" s="134"/>
      <c r="G232" s="205"/>
      <c r="H232" s="134"/>
      <c r="I232" s="135">
        <f t="shared" si="3"/>
        <v>0</v>
      </c>
    </row>
    <row r="233" spans="1:9" customFormat="1" ht="15" x14ac:dyDescent="0.25">
      <c r="A233" s="206" t="s">
        <v>328</v>
      </c>
      <c r="B233" s="130">
        <v>2</v>
      </c>
      <c r="C233" s="204"/>
      <c r="D233" s="132"/>
      <c r="E233" s="133">
        <v>5</v>
      </c>
      <c r="F233" s="134"/>
      <c r="G233" s="205"/>
      <c r="H233" s="134"/>
      <c r="I233" s="135">
        <f t="shared" si="3"/>
        <v>7</v>
      </c>
    </row>
    <row r="234" spans="1:9" customFormat="1" ht="15" x14ac:dyDescent="0.25">
      <c r="A234" s="206" t="s">
        <v>329</v>
      </c>
      <c r="B234" s="130">
        <v>4</v>
      </c>
      <c r="C234" s="204"/>
      <c r="D234" s="132">
        <v>1</v>
      </c>
      <c r="E234" s="133">
        <v>1</v>
      </c>
      <c r="F234" s="134"/>
      <c r="G234" s="205"/>
      <c r="H234" s="134"/>
      <c r="I234" s="135">
        <f t="shared" si="3"/>
        <v>6</v>
      </c>
    </row>
    <row r="235" spans="1:9" customFormat="1" ht="15" x14ac:dyDescent="0.25">
      <c r="A235" s="206" t="s">
        <v>331</v>
      </c>
      <c r="B235" s="130"/>
      <c r="C235" s="204"/>
      <c r="D235" s="132"/>
      <c r="E235" s="133"/>
      <c r="F235" s="134"/>
      <c r="G235" s="205"/>
      <c r="H235" s="134"/>
      <c r="I235" s="135">
        <f t="shared" si="3"/>
        <v>0</v>
      </c>
    </row>
    <row r="236" spans="1:9" customFormat="1" ht="15" x14ac:dyDescent="0.25">
      <c r="A236" s="206" t="s">
        <v>550</v>
      </c>
      <c r="B236" s="130"/>
      <c r="C236" s="204"/>
      <c r="D236" s="132"/>
      <c r="E236" s="133"/>
      <c r="F236" s="134"/>
      <c r="G236" s="205"/>
      <c r="H236" s="134"/>
      <c r="I236" s="135">
        <f t="shared" si="3"/>
        <v>0</v>
      </c>
    </row>
    <row r="237" spans="1:9" customFormat="1" ht="15" x14ac:dyDescent="0.25">
      <c r="A237" s="206" t="s">
        <v>182</v>
      </c>
      <c r="B237" s="130"/>
      <c r="C237" s="204"/>
      <c r="D237" s="132"/>
      <c r="E237" s="133"/>
      <c r="F237" s="134"/>
      <c r="G237" s="205"/>
      <c r="H237" s="134"/>
      <c r="I237" s="135">
        <f t="shared" si="3"/>
        <v>0</v>
      </c>
    </row>
    <row r="238" spans="1:9" customFormat="1" ht="15" x14ac:dyDescent="0.25">
      <c r="A238" s="206" t="s">
        <v>354</v>
      </c>
      <c r="B238" s="130"/>
      <c r="C238" s="204"/>
      <c r="D238" s="132"/>
      <c r="E238" s="133"/>
      <c r="F238" s="134"/>
      <c r="G238" s="205"/>
      <c r="H238" s="134"/>
      <c r="I238" s="135">
        <f t="shared" si="3"/>
        <v>0</v>
      </c>
    </row>
    <row r="239" spans="1:9" customFormat="1" ht="15" x14ac:dyDescent="0.25">
      <c r="A239" s="206" t="s">
        <v>332</v>
      </c>
      <c r="B239" s="130">
        <v>9</v>
      </c>
      <c r="C239" s="204"/>
      <c r="D239" s="132">
        <v>1</v>
      </c>
      <c r="E239" s="133"/>
      <c r="F239" s="134"/>
      <c r="G239" s="205"/>
      <c r="H239" s="134"/>
      <c r="I239" s="135">
        <f t="shared" si="3"/>
        <v>10</v>
      </c>
    </row>
    <row r="240" spans="1:9" customFormat="1" ht="15" x14ac:dyDescent="0.25">
      <c r="A240" s="206" t="s">
        <v>335</v>
      </c>
      <c r="B240" s="130"/>
      <c r="C240" s="204"/>
      <c r="D240" s="132"/>
      <c r="E240" s="133"/>
      <c r="F240" s="134"/>
      <c r="G240" s="205"/>
      <c r="H240" s="134"/>
      <c r="I240" s="135">
        <f t="shared" si="3"/>
        <v>0</v>
      </c>
    </row>
    <row r="241" spans="1:9" customFormat="1" ht="15" x14ac:dyDescent="0.25">
      <c r="A241" s="206" t="s">
        <v>334</v>
      </c>
      <c r="B241" s="130"/>
      <c r="C241" s="204"/>
      <c r="D241" s="132"/>
      <c r="E241" s="133"/>
      <c r="F241" s="134"/>
      <c r="G241" s="205"/>
      <c r="H241" s="134"/>
      <c r="I241" s="135">
        <f t="shared" si="3"/>
        <v>0</v>
      </c>
    </row>
    <row r="242" spans="1:9" customFormat="1" ht="15" x14ac:dyDescent="0.25">
      <c r="A242" s="206" t="s">
        <v>338</v>
      </c>
      <c r="B242" s="130"/>
      <c r="C242" s="204"/>
      <c r="D242" s="132"/>
      <c r="E242" s="133"/>
      <c r="F242" s="134"/>
      <c r="G242" s="205"/>
      <c r="H242" s="134"/>
      <c r="I242" s="135">
        <f t="shared" si="3"/>
        <v>0</v>
      </c>
    </row>
    <row r="243" spans="1:9" customFormat="1" ht="15" x14ac:dyDescent="0.25">
      <c r="A243" s="206" t="s">
        <v>339</v>
      </c>
      <c r="B243" s="130">
        <v>5</v>
      </c>
      <c r="C243" s="204"/>
      <c r="D243" s="132">
        <v>64</v>
      </c>
      <c r="E243" s="133">
        <v>10</v>
      </c>
      <c r="F243" s="134">
        <v>5</v>
      </c>
      <c r="G243" s="205"/>
      <c r="H243" s="134">
        <v>1</v>
      </c>
      <c r="I243" s="135">
        <f t="shared" si="3"/>
        <v>85</v>
      </c>
    </row>
    <row r="244" spans="1:9" customFormat="1" ht="15" x14ac:dyDescent="0.25">
      <c r="A244" s="206" t="s">
        <v>340</v>
      </c>
      <c r="B244" s="130"/>
      <c r="C244" s="204"/>
      <c r="D244" s="132"/>
      <c r="E244" s="133"/>
      <c r="F244" s="134"/>
      <c r="G244" s="205"/>
      <c r="H244" s="134"/>
      <c r="I244" s="135">
        <f t="shared" si="3"/>
        <v>0</v>
      </c>
    </row>
    <row r="245" spans="1:9" customFormat="1" ht="15" x14ac:dyDescent="0.25">
      <c r="A245" s="206" t="s">
        <v>342</v>
      </c>
      <c r="B245" s="130"/>
      <c r="C245" s="204"/>
      <c r="D245" s="132"/>
      <c r="E245" s="133"/>
      <c r="F245" s="134"/>
      <c r="G245" s="205"/>
      <c r="H245" s="134"/>
      <c r="I245" s="135">
        <f t="shared" si="3"/>
        <v>0</v>
      </c>
    </row>
    <row r="246" spans="1:9" customFormat="1" ht="15" x14ac:dyDescent="0.25">
      <c r="A246" s="206" t="s">
        <v>343</v>
      </c>
      <c r="B246" s="130"/>
      <c r="C246" s="204"/>
      <c r="D246" s="132"/>
      <c r="E246" s="133"/>
      <c r="F246" s="134"/>
      <c r="G246" s="205"/>
      <c r="H246" s="134"/>
      <c r="I246" s="135">
        <f t="shared" si="3"/>
        <v>0</v>
      </c>
    </row>
    <row r="247" spans="1:9" customFormat="1" ht="15" x14ac:dyDescent="0.25">
      <c r="A247" s="206" t="s">
        <v>344</v>
      </c>
      <c r="B247" s="130">
        <v>1</v>
      </c>
      <c r="C247" s="204"/>
      <c r="D247" s="132">
        <v>5</v>
      </c>
      <c r="E247" s="133">
        <v>5</v>
      </c>
      <c r="F247" s="134"/>
      <c r="G247" s="205"/>
      <c r="H247" s="134"/>
      <c r="I247" s="135">
        <f t="shared" si="3"/>
        <v>11</v>
      </c>
    </row>
    <row r="248" spans="1:9" customFormat="1" ht="15" x14ac:dyDescent="0.25">
      <c r="A248" s="206" t="s">
        <v>345</v>
      </c>
      <c r="B248" s="130">
        <v>2</v>
      </c>
      <c r="C248" s="204"/>
      <c r="D248" s="132">
        <v>1</v>
      </c>
      <c r="E248" s="133"/>
      <c r="F248" s="134"/>
      <c r="G248" s="205"/>
      <c r="H248" s="134"/>
      <c r="I248" s="135">
        <f t="shared" si="3"/>
        <v>3</v>
      </c>
    </row>
    <row r="249" spans="1:9" customFormat="1" ht="15" x14ac:dyDescent="0.25">
      <c r="A249" s="206" t="s">
        <v>122</v>
      </c>
      <c r="B249" s="130"/>
      <c r="C249" s="204"/>
      <c r="D249" s="132"/>
      <c r="E249" s="133"/>
      <c r="F249" s="134"/>
      <c r="G249" s="205"/>
      <c r="H249" s="134"/>
      <c r="I249" s="135">
        <f t="shared" si="3"/>
        <v>0</v>
      </c>
    </row>
    <row r="250" spans="1:9" customFormat="1" ht="15" x14ac:dyDescent="0.25">
      <c r="A250" s="206" t="s">
        <v>219</v>
      </c>
      <c r="B250" s="130"/>
      <c r="C250" s="204"/>
      <c r="D250" s="132"/>
      <c r="E250" s="133"/>
      <c r="F250" s="134"/>
      <c r="G250" s="205"/>
      <c r="H250" s="134"/>
      <c r="I250" s="135">
        <f t="shared" si="3"/>
        <v>0</v>
      </c>
    </row>
    <row r="251" spans="1:9" customFormat="1" ht="15" x14ac:dyDescent="0.25">
      <c r="A251" s="206" t="s">
        <v>271</v>
      </c>
      <c r="B251" s="130"/>
      <c r="C251" s="204"/>
      <c r="D251" s="132"/>
      <c r="E251" s="133"/>
      <c r="F251" s="134"/>
      <c r="G251" s="205"/>
      <c r="H251" s="134"/>
      <c r="I251" s="135">
        <f t="shared" si="3"/>
        <v>0</v>
      </c>
    </row>
    <row r="252" spans="1:9" customFormat="1" ht="15" x14ac:dyDescent="0.25">
      <c r="A252" s="206" t="s">
        <v>347</v>
      </c>
      <c r="B252" s="130"/>
      <c r="C252" s="204"/>
      <c r="D252" s="132"/>
      <c r="E252" s="133"/>
      <c r="F252" s="134"/>
      <c r="G252" s="205"/>
      <c r="H252" s="134"/>
      <c r="I252" s="135">
        <f t="shared" si="3"/>
        <v>0</v>
      </c>
    </row>
    <row r="253" spans="1:9" customFormat="1" ht="15" x14ac:dyDescent="0.25">
      <c r="A253" s="206" t="s">
        <v>295</v>
      </c>
      <c r="B253" s="130"/>
      <c r="C253" s="204"/>
      <c r="D253" s="132"/>
      <c r="E253" s="133"/>
      <c r="F253" s="134"/>
      <c r="G253" s="205"/>
      <c r="H253" s="134"/>
      <c r="I253" s="135">
        <f t="shared" si="3"/>
        <v>0</v>
      </c>
    </row>
    <row r="254" spans="1:9" customFormat="1" ht="15" x14ac:dyDescent="0.25">
      <c r="A254" s="206" t="s">
        <v>349</v>
      </c>
      <c r="B254" s="243"/>
      <c r="C254" s="244"/>
      <c r="D254" s="245"/>
      <c r="E254" s="246"/>
      <c r="F254" s="136"/>
      <c r="G254" s="247"/>
      <c r="H254" s="136"/>
      <c r="I254" s="135">
        <f t="shared" si="3"/>
        <v>0</v>
      </c>
    </row>
    <row r="255" spans="1:9" customFormat="1" ht="15" x14ac:dyDescent="0.25">
      <c r="A255" s="206" t="s">
        <v>352</v>
      </c>
      <c r="B255" s="243">
        <v>2</v>
      </c>
      <c r="C255" s="244"/>
      <c r="D255" s="245"/>
      <c r="E255" s="246">
        <v>9</v>
      </c>
      <c r="F255" s="136"/>
      <c r="G255" s="247"/>
      <c r="H255" s="136"/>
      <c r="I255" s="135">
        <f t="shared" si="3"/>
        <v>11</v>
      </c>
    </row>
    <row r="256" spans="1:9" customFormat="1" ht="15" x14ac:dyDescent="0.25">
      <c r="A256" s="206" t="s">
        <v>355</v>
      </c>
      <c r="B256" s="243"/>
      <c r="C256" s="244"/>
      <c r="D256" s="245"/>
      <c r="E256" s="246"/>
      <c r="F256" s="136"/>
      <c r="G256" s="247"/>
      <c r="H256" s="136"/>
      <c r="I256" s="135">
        <f t="shared" si="3"/>
        <v>0</v>
      </c>
    </row>
    <row r="257" spans="1:9" customFormat="1" ht="15" x14ac:dyDescent="0.25">
      <c r="A257" s="206" t="s">
        <v>357</v>
      </c>
      <c r="B257" s="243"/>
      <c r="C257" s="244"/>
      <c r="D257" s="245"/>
      <c r="E257" s="246"/>
      <c r="F257" s="136"/>
      <c r="G257" s="247"/>
      <c r="H257" s="136"/>
      <c r="I257" s="135">
        <f t="shared" si="3"/>
        <v>0</v>
      </c>
    </row>
    <row r="258" spans="1:9" customFormat="1" ht="15" x14ac:dyDescent="0.25">
      <c r="A258" s="206" t="s">
        <v>191</v>
      </c>
      <c r="B258" s="243"/>
      <c r="C258" s="244"/>
      <c r="D258" s="245"/>
      <c r="E258" s="246"/>
      <c r="F258" s="136"/>
      <c r="G258" s="247"/>
      <c r="H258" s="136"/>
      <c r="I258" s="135">
        <f t="shared" si="3"/>
        <v>0</v>
      </c>
    </row>
    <row r="259" spans="1:9" customFormat="1" ht="15" x14ac:dyDescent="0.25">
      <c r="A259" s="206" t="s">
        <v>240</v>
      </c>
      <c r="B259" s="243"/>
      <c r="C259" s="244"/>
      <c r="D259" s="245"/>
      <c r="E259" s="246"/>
      <c r="F259" s="136"/>
      <c r="G259" s="247"/>
      <c r="H259" s="136"/>
      <c r="I259" s="135">
        <f t="shared" si="3"/>
        <v>0</v>
      </c>
    </row>
    <row r="260" spans="1:9" customFormat="1" ht="15" x14ac:dyDescent="0.25">
      <c r="A260" s="206" t="s">
        <v>551</v>
      </c>
      <c r="B260" s="365"/>
      <c r="C260" s="366"/>
      <c r="D260" s="367"/>
      <c r="E260" s="354"/>
      <c r="F260" s="353"/>
      <c r="G260" s="368"/>
      <c r="H260" s="136"/>
      <c r="I260" s="135">
        <f t="shared" si="3"/>
        <v>0</v>
      </c>
    </row>
    <row r="261" spans="1:9" customFormat="1" ht="15.75" thickBot="1" x14ac:dyDescent="0.3">
      <c r="A261" s="77" t="s">
        <v>4</v>
      </c>
      <c r="B261" s="75">
        <f t="shared" ref="B261:I261" si="4">SUM(B4:B260)</f>
        <v>403</v>
      </c>
      <c r="C261" s="104">
        <f t="shared" si="4"/>
        <v>20</v>
      </c>
      <c r="D261" s="106">
        <f>SUM(D4:D260)</f>
        <v>355</v>
      </c>
      <c r="E261" s="24">
        <f t="shared" si="4"/>
        <v>363</v>
      </c>
      <c r="F261" s="38">
        <f t="shared" si="4"/>
        <v>80</v>
      </c>
      <c r="G261" s="74">
        <f t="shared" si="4"/>
        <v>24</v>
      </c>
      <c r="H261" s="38">
        <f t="shared" si="4"/>
        <v>34</v>
      </c>
      <c r="I261" s="99">
        <f t="shared" si="4"/>
        <v>1259</v>
      </c>
    </row>
    <row r="262" spans="1:9" ht="26.25" customHeight="1" x14ac:dyDescent="0.2">
      <c r="A262" s="575" t="s">
        <v>561</v>
      </c>
      <c r="B262" s="575"/>
      <c r="C262" s="575"/>
      <c r="D262" s="575"/>
      <c r="E262" s="575"/>
      <c r="F262" s="575"/>
      <c r="G262" s="575"/>
      <c r="H262" s="575"/>
      <c r="I262" s="575"/>
    </row>
  </sheetData>
  <sortState ref="A4:A253">
    <sortCondition ref="A253"/>
  </sortState>
  <mergeCells count="9">
    <mergeCell ref="A262:I262"/>
    <mergeCell ref="A1:I1"/>
    <mergeCell ref="B2:C2"/>
    <mergeCell ref="D2:D3"/>
    <mergeCell ref="E2:E3"/>
    <mergeCell ref="F2:F3"/>
    <mergeCell ref="G2:G3"/>
    <mergeCell ref="H2:H3"/>
    <mergeCell ref="I2:I3"/>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J2" sqref="J2:K2"/>
    </sheetView>
  </sheetViews>
  <sheetFormatPr defaultRowHeight="15" x14ac:dyDescent="0.25"/>
  <cols>
    <col min="1" max="1" width="32.7109375" customWidth="1"/>
    <col min="2" max="2" width="12.7109375" customWidth="1"/>
    <col min="3" max="3" width="12.7109375" style="289" customWidth="1"/>
    <col min="4" max="4" width="12.7109375" customWidth="1"/>
    <col min="5" max="5" width="12.7109375" style="289" customWidth="1"/>
    <col min="6" max="6" width="12.7109375" customWidth="1"/>
    <col min="7" max="7" width="12.7109375" style="289" customWidth="1"/>
    <col min="8" max="8" width="12.7109375" customWidth="1"/>
    <col min="9" max="9" width="12.7109375" style="289" customWidth="1"/>
    <col min="10" max="10" width="12.7109375" customWidth="1"/>
    <col min="11" max="11" width="12.7109375" style="289" customWidth="1"/>
    <col min="12" max="15" width="10.7109375" customWidth="1"/>
  </cols>
  <sheetData>
    <row r="1" spans="1:11" ht="18.75" customHeight="1" x14ac:dyDescent="0.25">
      <c r="A1" s="698" t="s">
        <v>557</v>
      </c>
      <c r="B1" s="699"/>
      <c r="C1" s="699"/>
      <c r="D1" s="699"/>
      <c r="E1" s="699"/>
      <c r="F1" s="699"/>
      <c r="G1" s="699"/>
      <c r="H1" s="699"/>
      <c r="I1" s="699"/>
      <c r="J1" s="699"/>
      <c r="K1" s="700"/>
    </row>
    <row r="2" spans="1:11" ht="15" customHeight="1" x14ac:dyDescent="0.25">
      <c r="A2" s="676" t="s">
        <v>505</v>
      </c>
      <c r="B2" s="559" t="s">
        <v>0</v>
      </c>
      <c r="C2" s="560"/>
      <c r="D2" s="559" t="s">
        <v>2</v>
      </c>
      <c r="E2" s="560"/>
      <c r="F2" s="559" t="s">
        <v>1</v>
      </c>
      <c r="G2" s="560"/>
      <c r="H2" s="559" t="s">
        <v>3</v>
      </c>
      <c r="I2" s="560"/>
      <c r="J2" s="696" t="s">
        <v>4</v>
      </c>
      <c r="K2" s="697"/>
    </row>
    <row r="3" spans="1:11" ht="15.75" thickBot="1" x14ac:dyDescent="0.3">
      <c r="A3" s="701"/>
      <c r="B3" s="278" t="s">
        <v>439</v>
      </c>
      <c r="C3" s="278" t="s">
        <v>440</v>
      </c>
      <c r="D3" s="278" t="s">
        <v>439</v>
      </c>
      <c r="E3" s="278" t="s">
        <v>440</v>
      </c>
      <c r="F3" s="278" t="s">
        <v>439</v>
      </c>
      <c r="G3" s="278" t="s">
        <v>440</v>
      </c>
      <c r="H3" s="278" t="s">
        <v>439</v>
      </c>
      <c r="I3" s="278" t="s">
        <v>440</v>
      </c>
      <c r="J3" s="350" t="s">
        <v>439</v>
      </c>
      <c r="K3" s="351" t="s">
        <v>440</v>
      </c>
    </row>
    <row r="4" spans="1:11" x14ac:dyDescent="0.25">
      <c r="A4" s="100" t="s">
        <v>508</v>
      </c>
      <c r="B4" s="561"/>
      <c r="C4" s="562"/>
      <c r="D4" s="562"/>
      <c r="E4" s="562"/>
      <c r="F4" s="562"/>
      <c r="G4" s="562"/>
      <c r="H4" s="562"/>
      <c r="I4" s="562"/>
      <c r="J4" s="695"/>
      <c r="K4" s="369"/>
    </row>
    <row r="5" spans="1:11" ht="39" x14ac:dyDescent="0.25">
      <c r="A5" s="92" t="s">
        <v>438</v>
      </c>
      <c r="B5" s="257">
        <f>5/147</f>
        <v>3.4013605442176874E-2</v>
      </c>
      <c r="C5" s="370">
        <v>5</v>
      </c>
      <c r="D5" s="91"/>
      <c r="E5" s="91"/>
      <c r="F5" s="257">
        <f>21/158</f>
        <v>0.13291139240506328</v>
      </c>
      <c r="G5" s="370">
        <v>21</v>
      </c>
      <c r="H5" s="257">
        <f>12/18</f>
        <v>0.66666666666666663</v>
      </c>
      <c r="I5" s="370">
        <v>12</v>
      </c>
      <c r="J5" s="277">
        <f>38/(147+158+18)</f>
        <v>0.11764705882352941</v>
      </c>
      <c r="K5" s="371">
        <f>C5+G5+I5</f>
        <v>38</v>
      </c>
    </row>
    <row r="6" spans="1:11" ht="51.75" x14ac:dyDescent="0.25">
      <c r="A6" s="92" t="s">
        <v>436</v>
      </c>
      <c r="B6" s="91"/>
      <c r="C6" s="91"/>
      <c r="D6" s="91"/>
      <c r="E6" s="91"/>
      <c r="F6" s="91"/>
      <c r="G6" s="91"/>
      <c r="H6" s="258">
        <f>12/18</f>
        <v>0.66666666666666663</v>
      </c>
      <c r="I6" s="372">
        <v>12</v>
      </c>
      <c r="J6" s="279">
        <f>H6</f>
        <v>0.66666666666666663</v>
      </c>
      <c r="K6" s="373">
        <f>I6</f>
        <v>12</v>
      </c>
    </row>
    <row r="7" spans="1:11" ht="13.5" customHeight="1" x14ac:dyDescent="0.25">
      <c r="A7" s="89" t="s">
        <v>552</v>
      </c>
      <c r="B7" s="564"/>
      <c r="C7" s="565"/>
      <c r="D7" s="565"/>
      <c r="E7" s="565"/>
      <c r="F7" s="565"/>
      <c r="G7" s="565"/>
      <c r="H7" s="565"/>
      <c r="I7" s="565"/>
      <c r="J7" s="694"/>
      <c r="K7" s="374"/>
    </row>
    <row r="8" spans="1:11" ht="39" x14ac:dyDescent="0.25">
      <c r="A8" s="92" t="s">
        <v>438</v>
      </c>
      <c r="B8" s="257">
        <f>19/184</f>
        <v>0.10326086956521739</v>
      </c>
      <c r="C8" s="370">
        <v>19</v>
      </c>
      <c r="D8" s="91"/>
      <c r="E8" s="91"/>
      <c r="F8" s="257">
        <f>20/249</f>
        <v>8.0321285140562249E-2</v>
      </c>
      <c r="G8" s="370">
        <v>20</v>
      </c>
      <c r="H8" s="257">
        <f>1/8</f>
        <v>0.125</v>
      </c>
      <c r="I8" s="370">
        <v>1</v>
      </c>
      <c r="J8" s="277">
        <f>40/(184+249+8)</f>
        <v>9.0702947845804988E-2</v>
      </c>
      <c r="K8" s="371">
        <f>C8+G8+I8</f>
        <v>40</v>
      </c>
    </row>
    <row r="9" spans="1:11" ht="51.75" x14ac:dyDescent="0.25">
      <c r="A9" s="92" t="s">
        <v>437</v>
      </c>
      <c r="B9" s="91"/>
      <c r="C9" s="91"/>
      <c r="D9" s="91"/>
      <c r="E9" s="91"/>
      <c r="F9" s="91"/>
      <c r="G9" s="91"/>
      <c r="H9" s="258">
        <f>1/8</f>
        <v>0.125</v>
      </c>
      <c r="I9" s="372">
        <v>1</v>
      </c>
      <c r="J9" s="279">
        <f>H9</f>
        <v>0.125</v>
      </c>
      <c r="K9" s="373">
        <f>I9</f>
        <v>1</v>
      </c>
    </row>
    <row r="10" spans="1:11" ht="13.5" customHeight="1" x14ac:dyDescent="0.25">
      <c r="A10" s="89" t="s">
        <v>553</v>
      </c>
      <c r="B10" s="564"/>
      <c r="C10" s="565"/>
      <c r="D10" s="565"/>
      <c r="E10" s="565"/>
      <c r="F10" s="565"/>
      <c r="G10" s="565"/>
      <c r="H10" s="565"/>
      <c r="I10" s="565"/>
      <c r="J10" s="694"/>
      <c r="K10" s="374"/>
    </row>
    <row r="11" spans="1:11" ht="39" x14ac:dyDescent="0.25">
      <c r="A11" s="92" t="s">
        <v>438</v>
      </c>
      <c r="B11" s="257">
        <f>51/171</f>
        <v>0.2982456140350877</v>
      </c>
      <c r="C11" s="370">
        <v>51</v>
      </c>
      <c r="D11" s="91"/>
      <c r="E11" s="91"/>
      <c r="F11" s="257">
        <f>52/158</f>
        <v>0.32911392405063289</v>
      </c>
      <c r="G11" s="370">
        <v>52</v>
      </c>
      <c r="H11" s="257">
        <f>3/5</f>
        <v>0.6</v>
      </c>
      <c r="I11" s="370">
        <v>3</v>
      </c>
      <c r="J11" s="277">
        <f>106/(171+158+5)</f>
        <v>0.31736526946107785</v>
      </c>
      <c r="K11" s="371">
        <f>C11+G11+I11</f>
        <v>106</v>
      </c>
    </row>
    <row r="12" spans="1:11" ht="51.75" x14ac:dyDescent="0.25">
      <c r="A12" s="92" t="s">
        <v>437</v>
      </c>
      <c r="B12" s="91"/>
      <c r="C12" s="91"/>
      <c r="D12" s="91"/>
      <c r="E12" s="91"/>
      <c r="F12" s="91"/>
      <c r="G12" s="91"/>
      <c r="H12" s="258">
        <f>3/5</f>
        <v>0.6</v>
      </c>
      <c r="I12" s="375">
        <v>3</v>
      </c>
      <c r="J12" s="279">
        <f>H12</f>
        <v>0.6</v>
      </c>
      <c r="K12" s="373">
        <f>I12</f>
        <v>3</v>
      </c>
    </row>
    <row r="13" spans="1:11" ht="13.5" customHeight="1" x14ac:dyDescent="0.25">
      <c r="A13" s="89" t="s">
        <v>554</v>
      </c>
      <c r="B13" s="564"/>
      <c r="C13" s="565"/>
      <c r="D13" s="565"/>
      <c r="E13" s="565"/>
      <c r="F13" s="565"/>
      <c r="G13" s="565"/>
      <c r="H13" s="565"/>
      <c r="I13" s="565"/>
      <c r="J13" s="694"/>
      <c r="K13" s="374"/>
    </row>
    <row r="14" spans="1:11" ht="39" x14ac:dyDescent="0.25">
      <c r="A14" s="92" t="s">
        <v>438</v>
      </c>
      <c r="B14" s="257">
        <f>6/100</f>
        <v>0.06</v>
      </c>
      <c r="C14" s="370">
        <v>6</v>
      </c>
      <c r="D14" s="91"/>
      <c r="E14" s="91"/>
      <c r="F14" s="257">
        <f>8/141</f>
        <v>5.6737588652482268E-2</v>
      </c>
      <c r="G14" s="370">
        <v>8</v>
      </c>
      <c r="H14" s="257">
        <f>1/8</f>
        <v>0.125</v>
      </c>
      <c r="I14" s="370">
        <v>1</v>
      </c>
      <c r="J14" s="277">
        <f>15/(100+141+8)</f>
        <v>6.0240963855421686E-2</v>
      </c>
      <c r="K14" s="371">
        <f>SUM(C14+G14+I14)</f>
        <v>15</v>
      </c>
    </row>
    <row r="15" spans="1:11" ht="51.75" x14ac:dyDescent="0.25">
      <c r="A15" s="92" t="s">
        <v>437</v>
      </c>
      <c r="B15" s="91"/>
      <c r="C15" s="91"/>
      <c r="D15" s="91"/>
      <c r="E15" s="91"/>
      <c r="F15" s="91"/>
      <c r="G15" s="91"/>
      <c r="H15" s="258">
        <v>0</v>
      </c>
      <c r="I15" s="375">
        <v>0</v>
      </c>
      <c r="J15" s="279">
        <f>H15</f>
        <v>0</v>
      </c>
      <c r="K15" s="373">
        <f>I15</f>
        <v>0</v>
      </c>
    </row>
    <row r="16" spans="1:11" ht="13.5" customHeight="1" x14ac:dyDescent="0.25">
      <c r="A16" s="89" t="s">
        <v>555</v>
      </c>
      <c r="B16" s="564"/>
      <c r="C16" s="565"/>
      <c r="D16" s="565"/>
      <c r="E16" s="565"/>
      <c r="F16" s="565"/>
      <c r="G16" s="565"/>
      <c r="H16" s="565"/>
      <c r="I16" s="565"/>
      <c r="J16" s="694"/>
      <c r="K16" s="374"/>
    </row>
    <row r="17" spans="1:11" ht="15" customHeight="1" x14ac:dyDescent="0.25">
      <c r="A17" s="92" t="s">
        <v>438</v>
      </c>
      <c r="B17" s="257">
        <f>21/378</f>
        <v>5.5555555555555552E-2</v>
      </c>
      <c r="C17" s="370">
        <v>21</v>
      </c>
      <c r="D17" s="91"/>
      <c r="E17" s="91"/>
      <c r="F17" s="257">
        <f>2/100</f>
        <v>0.02</v>
      </c>
      <c r="G17" s="370">
        <v>2</v>
      </c>
      <c r="H17" s="257">
        <v>0</v>
      </c>
      <c r="I17" s="370">
        <v>0</v>
      </c>
      <c r="J17" s="277">
        <f>23/(378+100+1)</f>
        <v>4.8016701461377868E-2</v>
      </c>
      <c r="K17" s="371">
        <f>SUM(C17+G17+I17)</f>
        <v>23</v>
      </c>
    </row>
    <row r="18" spans="1:11" ht="51.75" x14ac:dyDescent="0.25">
      <c r="A18" s="92" t="s">
        <v>437</v>
      </c>
      <c r="B18" s="91"/>
      <c r="C18" s="91"/>
      <c r="D18" s="91"/>
      <c r="E18" s="91"/>
      <c r="F18" s="91"/>
      <c r="G18" s="91"/>
      <c r="H18" s="258">
        <v>0</v>
      </c>
      <c r="I18" s="372">
        <v>0</v>
      </c>
      <c r="J18" s="279">
        <f>H18</f>
        <v>0</v>
      </c>
      <c r="K18" s="373">
        <f>I18</f>
        <v>0</v>
      </c>
    </row>
    <row r="19" spans="1:11" x14ac:dyDescent="0.25">
      <c r="A19" s="89" t="s">
        <v>556</v>
      </c>
      <c r="B19" s="564"/>
      <c r="C19" s="565"/>
      <c r="D19" s="565"/>
      <c r="E19" s="565"/>
      <c r="F19" s="565"/>
      <c r="G19" s="565"/>
      <c r="H19" s="565"/>
      <c r="I19" s="565"/>
      <c r="J19" s="694"/>
      <c r="K19" s="374"/>
    </row>
    <row r="20" spans="1:11" ht="39" x14ac:dyDescent="0.25">
      <c r="A20" s="92" t="s">
        <v>438</v>
      </c>
      <c r="B20" s="257">
        <f>1/145</f>
        <v>6.8965517241379309E-3</v>
      </c>
      <c r="C20" s="370">
        <v>1</v>
      </c>
      <c r="D20" s="91"/>
      <c r="E20" s="91"/>
      <c r="F20" s="257">
        <v>0</v>
      </c>
      <c r="G20" s="370">
        <v>0</v>
      </c>
      <c r="H20" s="91"/>
      <c r="I20" s="91"/>
      <c r="J20" s="277">
        <f>1/(145+41)</f>
        <v>5.3763440860215058E-3</v>
      </c>
      <c r="K20" s="371">
        <v>1</v>
      </c>
    </row>
    <row r="21" spans="1:11" ht="51.75" x14ac:dyDescent="0.25">
      <c r="A21" s="92" t="s">
        <v>437</v>
      </c>
      <c r="B21" s="91"/>
      <c r="C21" s="91"/>
      <c r="D21" s="91"/>
      <c r="E21" s="91"/>
      <c r="F21" s="91"/>
      <c r="G21" s="91"/>
      <c r="H21" s="91"/>
      <c r="I21" s="91"/>
      <c r="J21" s="279">
        <f>H21</f>
        <v>0</v>
      </c>
      <c r="K21" s="373">
        <f>I21</f>
        <v>0</v>
      </c>
    </row>
    <row r="22" spans="1:11" ht="15.75" thickBot="1" x14ac:dyDescent="0.3">
      <c r="A22" s="199" t="s">
        <v>505</v>
      </c>
      <c r="B22" s="259">
        <f>103/((147+184+171+100+378+145))</f>
        <v>9.1555555555555557E-2</v>
      </c>
      <c r="C22" s="376">
        <f>SUM(C5+C8+C11+C14+C17+C20)</f>
        <v>103</v>
      </c>
      <c r="D22" s="259"/>
      <c r="E22" s="376"/>
      <c r="F22" s="259">
        <f>103/(158+249+158+141+100+41)</f>
        <v>0.12160566706021252</v>
      </c>
      <c r="G22" s="376">
        <f>SUM(G5+G8+G11+G14+G17+G20)</f>
        <v>103</v>
      </c>
      <c r="H22" s="259">
        <f>17/(17+8+5+8+1)</f>
        <v>0.4358974358974359</v>
      </c>
      <c r="I22" s="376">
        <f>I5+I8+I11+I14+I17</f>
        <v>17</v>
      </c>
      <c r="J22" s="280"/>
      <c r="K22" s="377"/>
    </row>
  </sheetData>
  <mergeCells count="13">
    <mergeCell ref="J2:K2"/>
    <mergeCell ref="A1:K1"/>
    <mergeCell ref="B2:C2"/>
    <mergeCell ref="D2:E2"/>
    <mergeCell ref="F2:G2"/>
    <mergeCell ref="H2:I2"/>
    <mergeCell ref="A2:A3"/>
    <mergeCell ref="B19:J19"/>
    <mergeCell ref="B4:J4"/>
    <mergeCell ref="B7:J7"/>
    <mergeCell ref="B10:J10"/>
    <mergeCell ref="B13:J13"/>
    <mergeCell ref="B16:J16"/>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15"/>
  <sheetViews>
    <sheetView workbookViewId="0">
      <selection sqref="A1:C1"/>
    </sheetView>
  </sheetViews>
  <sheetFormatPr defaultColWidth="9.140625" defaultRowHeight="12.75" x14ac:dyDescent="0.2"/>
  <cols>
    <col min="1" max="1" width="26.85546875" style="2" customWidth="1"/>
    <col min="2" max="2" width="15.28515625" style="1" customWidth="1"/>
    <col min="3" max="3" width="14.5703125" style="1" customWidth="1"/>
    <col min="4" max="16384" width="9.140625" style="1"/>
  </cols>
  <sheetData>
    <row r="1" spans="1:5" ht="42.75" customHeight="1" x14ac:dyDescent="0.25">
      <c r="A1" s="682" t="s">
        <v>623</v>
      </c>
      <c r="B1" s="669"/>
      <c r="C1" s="670"/>
      <c r="E1" s="79"/>
    </row>
    <row r="2" spans="1:5" s="5" customFormat="1" ht="38.25" customHeight="1" x14ac:dyDescent="0.2">
      <c r="A2" s="14" t="s">
        <v>505</v>
      </c>
      <c r="B2" s="139" t="s">
        <v>99</v>
      </c>
      <c r="C2" s="88" t="s">
        <v>587</v>
      </c>
    </row>
    <row r="3" spans="1:5" s="6" customFormat="1" x14ac:dyDescent="0.2">
      <c r="A3" s="194" t="s">
        <v>508</v>
      </c>
      <c r="B3" s="119">
        <v>1</v>
      </c>
      <c r="C3" s="125">
        <v>1</v>
      </c>
    </row>
    <row r="4" spans="1:5" s="6" customFormat="1" ht="25.5" x14ac:dyDescent="0.2">
      <c r="A4" s="194" t="s">
        <v>552</v>
      </c>
      <c r="B4" s="119">
        <v>3</v>
      </c>
      <c r="C4" s="125">
        <v>1</v>
      </c>
    </row>
    <row r="5" spans="1:5" s="6" customFormat="1" ht="25.5" x14ac:dyDescent="0.2">
      <c r="A5" s="194" t="s">
        <v>553</v>
      </c>
      <c r="B5" s="119">
        <v>1</v>
      </c>
      <c r="C5" s="125">
        <v>1</v>
      </c>
    </row>
    <row r="6" spans="1:5" s="6" customFormat="1" x14ac:dyDescent="0.2">
      <c r="A6" s="194" t="s">
        <v>554</v>
      </c>
      <c r="B6" s="119">
        <v>1</v>
      </c>
      <c r="C6" s="125">
        <v>2</v>
      </c>
    </row>
    <row r="7" spans="1:5" s="6" customFormat="1" x14ac:dyDescent="0.2">
      <c r="A7" s="194" t="s">
        <v>555</v>
      </c>
      <c r="B7" s="119">
        <v>1</v>
      </c>
      <c r="C7" s="125">
        <v>1</v>
      </c>
    </row>
    <row r="8" spans="1:5" s="6" customFormat="1" ht="25.5" x14ac:dyDescent="0.2">
      <c r="A8" s="194" t="s">
        <v>556</v>
      </c>
      <c r="B8" s="119">
        <v>2</v>
      </c>
      <c r="C8" s="125"/>
    </row>
    <row r="9" spans="1:5" s="6" customFormat="1" x14ac:dyDescent="0.2">
      <c r="A9" s="194" t="s">
        <v>506</v>
      </c>
      <c r="B9" s="119">
        <v>1</v>
      </c>
      <c r="C9" s="125">
        <v>1</v>
      </c>
    </row>
    <row r="10" spans="1:5" s="6" customFormat="1" x14ac:dyDescent="0.2">
      <c r="A10" s="194" t="s">
        <v>87</v>
      </c>
      <c r="B10" s="119"/>
      <c r="C10" s="125"/>
    </row>
    <row r="11" spans="1:5" ht="12.75" customHeight="1" thickBot="1" x14ac:dyDescent="0.25">
      <c r="A11" s="24" t="s">
        <v>4</v>
      </c>
      <c r="B11" s="37">
        <f>SUM(B3:B10)</f>
        <v>10</v>
      </c>
      <c r="C11" s="38">
        <f>SUM(C3:C10)</f>
        <v>7</v>
      </c>
    </row>
    <row r="12" spans="1:5" ht="12.75" customHeight="1" x14ac:dyDescent="0.2">
      <c r="A12" s="253"/>
      <c r="B12" s="253"/>
      <c r="C12" s="253"/>
    </row>
    <row r="13" spans="1:5" x14ac:dyDescent="0.2">
      <c r="A13" s="4" t="s">
        <v>561</v>
      </c>
    </row>
    <row r="14" spans="1:5" ht="66" customHeight="1" x14ac:dyDescent="0.2">
      <c r="A14" s="585" t="s">
        <v>561</v>
      </c>
      <c r="B14" s="585"/>
      <c r="C14" s="585"/>
    </row>
    <row r="15" spans="1:5" x14ac:dyDescent="0.2">
      <c r="A15" s="2" t="s">
        <v>561</v>
      </c>
    </row>
  </sheetData>
  <mergeCells count="2">
    <mergeCell ref="A1:C1"/>
    <mergeCell ref="A14:C1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activeCell="A21" sqref="A21:G21"/>
    </sheetView>
  </sheetViews>
  <sheetFormatPr defaultColWidth="9.140625" defaultRowHeight="12.75" x14ac:dyDescent="0.2"/>
  <cols>
    <col min="1" max="1" width="22.7109375" style="2" customWidth="1"/>
    <col min="2" max="2" width="19.140625" style="36" customWidth="1"/>
    <col min="3" max="3" width="22.28515625" style="36" customWidth="1"/>
    <col min="4" max="4" width="19.28515625" style="36" customWidth="1"/>
    <col min="5" max="6" width="25.140625" style="36" customWidth="1"/>
    <col min="7" max="7" width="19" style="1" customWidth="1"/>
    <col min="8" max="16384" width="9.140625" style="1"/>
  </cols>
  <sheetData>
    <row r="1" spans="1:13" ht="25.5" customHeight="1" x14ac:dyDescent="0.2">
      <c r="A1" s="682" t="s">
        <v>588</v>
      </c>
      <c r="B1" s="702"/>
      <c r="C1" s="702"/>
      <c r="D1" s="702"/>
      <c r="E1" s="702"/>
      <c r="F1" s="702"/>
      <c r="G1" s="703"/>
    </row>
    <row r="2" spans="1:13" s="5" customFormat="1" ht="30" customHeight="1" x14ac:dyDescent="0.2">
      <c r="A2" s="14" t="s">
        <v>505</v>
      </c>
      <c r="B2" s="704" t="s">
        <v>102</v>
      </c>
      <c r="C2" s="704"/>
      <c r="D2" s="704"/>
      <c r="E2" s="704" t="s">
        <v>103</v>
      </c>
      <c r="F2" s="704"/>
      <c r="G2" s="705"/>
      <c r="H2" s="1"/>
      <c r="I2" s="1"/>
      <c r="J2" s="1"/>
      <c r="K2" s="1"/>
      <c r="L2" s="1"/>
      <c r="M2" s="78"/>
    </row>
    <row r="3" spans="1:13" s="5" customFormat="1" ht="35.25" customHeight="1" x14ac:dyDescent="0.2">
      <c r="A3" s="14"/>
      <c r="B3" s="266" t="s">
        <v>100</v>
      </c>
      <c r="C3" s="266" t="s">
        <v>101</v>
      </c>
      <c r="D3" s="340" t="s">
        <v>589</v>
      </c>
      <c r="E3" s="341" t="s">
        <v>100</v>
      </c>
      <c r="F3" s="341" t="s">
        <v>101</v>
      </c>
      <c r="G3" s="340" t="s">
        <v>589</v>
      </c>
      <c r="H3" s="1"/>
      <c r="I3" s="1"/>
      <c r="J3" s="1"/>
      <c r="K3" s="1"/>
      <c r="L3" s="1"/>
      <c r="M3" s="78"/>
    </row>
    <row r="4" spans="1:13" s="6" customFormat="1" ht="13.5" customHeight="1" x14ac:dyDescent="0.2">
      <c r="A4" s="89" t="s">
        <v>508</v>
      </c>
      <c r="B4" s="34">
        <v>8</v>
      </c>
      <c r="C4" s="34"/>
      <c r="D4" s="34"/>
      <c r="E4" s="34"/>
      <c r="F4" s="34"/>
      <c r="G4" s="86"/>
      <c r="H4" s="1"/>
      <c r="I4" s="1"/>
      <c r="J4" s="1"/>
      <c r="K4" s="1"/>
      <c r="L4" s="1"/>
    </row>
    <row r="5" spans="1:13" s="6" customFormat="1" ht="13.5" customHeight="1" x14ac:dyDescent="0.2">
      <c r="A5" s="57" t="s">
        <v>96</v>
      </c>
      <c r="B5" s="267"/>
      <c r="C5" s="267"/>
      <c r="D5" s="267"/>
      <c r="E5" s="267"/>
      <c r="F5" s="267"/>
      <c r="G5" s="268"/>
      <c r="H5" s="1"/>
      <c r="I5" s="1"/>
      <c r="J5" s="1"/>
      <c r="K5" s="1"/>
      <c r="L5" s="1"/>
    </row>
    <row r="6" spans="1:13" s="6" customFormat="1" ht="13.5" customHeight="1" x14ac:dyDescent="0.2">
      <c r="A6" s="57" t="s">
        <v>552</v>
      </c>
      <c r="B6" s="478">
        <v>56</v>
      </c>
      <c r="C6" s="478">
        <v>13</v>
      </c>
      <c r="D6" s="478"/>
      <c r="E6" s="478">
        <v>49</v>
      </c>
      <c r="F6" s="478">
        <v>41</v>
      </c>
      <c r="G6" s="479">
        <v>531</v>
      </c>
      <c r="H6" s="1"/>
      <c r="I6" s="1"/>
      <c r="J6" s="1"/>
      <c r="K6" s="1"/>
      <c r="L6" s="1"/>
    </row>
    <row r="7" spans="1:13" s="6" customFormat="1" ht="13.5" customHeight="1" x14ac:dyDescent="0.2">
      <c r="A7" s="481" t="s">
        <v>109</v>
      </c>
      <c r="B7" s="480">
        <v>21</v>
      </c>
      <c r="C7" s="480">
        <v>5</v>
      </c>
      <c r="D7" s="480"/>
      <c r="E7" s="480">
        <v>23</v>
      </c>
      <c r="F7" s="480">
        <v>16</v>
      </c>
      <c r="G7" s="10">
        <v>162</v>
      </c>
      <c r="H7" s="1"/>
      <c r="I7" s="1"/>
      <c r="J7" s="1"/>
      <c r="K7" s="1"/>
      <c r="L7" s="1"/>
    </row>
    <row r="8" spans="1:13" s="6" customFormat="1" ht="13.5" customHeight="1" x14ac:dyDescent="0.2">
      <c r="A8" s="482" t="s">
        <v>553</v>
      </c>
      <c r="B8" s="34">
        <v>33</v>
      </c>
      <c r="C8" s="34">
        <v>10</v>
      </c>
      <c r="D8" s="34"/>
      <c r="E8" s="34"/>
      <c r="F8" s="34">
        <v>2</v>
      </c>
      <c r="G8" s="86">
        <v>83</v>
      </c>
      <c r="H8" s="1"/>
      <c r="I8" s="1"/>
      <c r="J8" s="1"/>
      <c r="K8" s="1"/>
      <c r="L8" s="1"/>
    </row>
    <row r="9" spans="1:13" s="6" customFormat="1" ht="13.5" customHeight="1" x14ac:dyDescent="0.2">
      <c r="A9" s="57" t="s">
        <v>96</v>
      </c>
      <c r="B9" s="267">
        <v>9</v>
      </c>
      <c r="C9" s="267">
        <v>4</v>
      </c>
      <c r="D9" s="267"/>
      <c r="E9" s="267"/>
      <c r="F9" s="267" t="s">
        <v>561</v>
      </c>
      <c r="G9" s="268">
        <v>34</v>
      </c>
      <c r="H9" s="1"/>
      <c r="I9" s="1"/>
      <c r="J9" s="1"/>
      <c r="K9" s="1"/>
      <c r="L9" s="1"/>
    </row>
    <row r="10" spans="1:13" s="6" customFormat="1" ht="13.5" customHeight="1" x14ac:dyDescent="0.2">
      <c r="A10" s="483" t="s">
        <v>554</v>
      </c>
      <c r="B10" s="484">
        <v>40</v>
      </c>
      <c r="C10" s="484">
        <v>3</v>
      </c>
      <c r="D10" s="484" t="s">
        <v>561</v>
      </c>
      <c r="E10" s="484" t="s">
        <v>561</v>
      </c>
      <c r="F10" s="484" t="s">
        <v>561</v>
      </c>
      <c r="G10" s="485" t="s">
        <v>561</v>
      </c>
      <c r="H10" s="1"/>
      <c r="I10" s="1"/>
      <c r="J10" s="1"/>
      <c r="K10" s="1"/>
      <c r="L10" s="1"/>
    </row>
    <row r="11" spans="1:13" s="6" customFormat="1" ht="13.5" customHeight="1" x14ac:dyDescent="0.2">
      <c r="A11" s="486" t="s">
        <v>96</v>
      </c>
      <c r="B11" s="487">
        <v>10</v>
      </c>
      <c r="C11" s="487" t="s">
        <v>561</v>
      </c>
      <c r="D11" s="487" t="s">
        <v>561</v>
      </c>
      <c r="E11" s="487" t="s">
        <v>561</v>
      </c>
      <c r="F11" s="487" t="s">
        <v>561</v>
      </c>
      <c r="G11" s="488" t="s">
        <v>561</v>
      </c>
      <c r="H11" s="1"/>
      <c r="I11" s="1"/>
      <c r="J11" s="1"/>
      <c r="K11" s="1"/>
      <c r="L11" s="1"/>
    </row>
    <row r="12" spans="1:13" s="6" customFormat="1" ht="13.5" customHeight="1" x14ac:dyDescent="0.2">
      <c r="A12" s="89" t="s">
        <v>555</v>
      </c>
      <c r="B12" s="34">
        <v>81</v>
      </c>
      <c r="C12" s="34">
        <v>16</v>
      </c>
      <c r="D12" s="34">
        <v>26</v>
      </c>
      <c r="E12" s="34"/>
      <c r="F12" s="34"/>
      <c r="G12" s="86"/>
      <c r="H12" s="1"/>
      <c r="I12" s="1"/>
      <c r="J12" s="1"/>
      <c r="K12" s="1"/>
      <c r="L12" s="1"/>
    </row>
    <row r="13" spans="1:13" s="6" customFormat="1" ht="13.5" customHeight="1" x14ac:dyDescent="0.2">
      <c r="A13" s="57" t="s">
        <v>96</v>
      </c>
      <c r="B13" s="267">
        <v>57</v>
      </c>
      <c r="C13" s="267">
        <v>13</v>
      </c>
      <c r="D13" s="267">
        <v>24</v>
      </c>
      <c r="E13" s="267"/>
      <c r="F13" s="267"/>
      <c r="G13" s="268"/>
      <c r="H13" s="1"/>
      <c r="I13" s="1"/>
      <c r="J13" s="1"/>
      <c r="K13" s="1"/>
      <c r="L13" s="1"/>
    </row>
    <row r="14" spans="1:13" s="6" customFormat="1" ht="25.5" x14ac:dyDescent="0.2">
      <c r="A14" s="89" t="s">
        <v>556</v>
      </c>
      <c r="B14" s="34">
        <v>2</v>
      </c>
      <c r="C14" s="34">
        <v>2</v>
      </c>
      <c r="D14" s="34"/>
      <c r="E14" s="34"/>
      <c r="F14" s="34">
        <v>1</v>
      </c>
      <c r="G14" s="86">
        <v>113</v>
      </c>
      <c r="H14" s="1"/>
      <c r="I14" s="1"/>
      <c r="J14" s="1"/>
      <c r="K14" s="1"/>
      <c r="L14" s="1"/>
    </row>
    <row r="15" spans="1:13" s="6" customFormat="1" x14ac:dyDescent="0.2">
      <c r="A15" s="57" t="s">
        <v>96</v>
      </c>
      <c r="B15" s="267" t="s">
        <v>561</v>
      </c>
      <c r="C15" s="267" t="s">
        <v>561</v>
      </c>
      <c r="D15" s="267"/>
      <c r="E15" s="267"/>
      <c r="F15" s="267" t="s">
        <v>561</v>
      </c>
      <c r="G15" s="268">
        <v>28</v>
      </c>
      <c r="H15" s="1"/>
      <c r="I15" s="1"/>
      <c r="J15" s="1"/>
      <c r="K15" s="1"/>
      <c r="L15" s="1"/>
    </row>
    <row r="16" spans="1:13" x14ac:dyDescent="0.2">
      <c r="A16" s="27" t="s">
        <v>4</v>
      </c>
      <c r="B16" s="269">
        <v>220</v>
      </c>
      <c r="C16" s="269">
        <v>44</v>
      </c>
      <c r="D16" s="269">
        <v>26</v>
      </c>
      <c r="E16" s="269">
        <v>49</v>
      </c>
      <c r="F16" s="269">
        <v>43</v>
      </c>
      <c r="G16" s="270">
        <v>727</v>
      </c>
    </row>
    <row r="17" spans="1:7" ht="13.5" thickBot="1" x14ac:dyDescent="0.25">
      <c r="A17" s="129" t="s">
        <v>96</v>
      </c>
      <c r="B17" s="271">
        <v>97</v>
      </c>
      <c r="C17" s="271">
        <v>22</v>
      </c>
      <c r="D17" s="271">
        <v>24</v>
      </c>
      <c r="E17" s="271">
        <v>23</v>
      </c>
      <c r="F17" s="271">
        <v>16</v>
      </c>
      <c r="G17" s="272">
        <v>224</v>
      </c>
    </row>
    <row r="19" spans="1:7" ht="30" customHeight="1" x14ac:dyDescent="0.2">
      <c r="A19" s="575" t="s">
        <v>590</v>
      </c>
      <c r="B19" s="575"/>
      <c r="C19" s="575"/>
      <c r="D19" s="575"/>
      <c r="E19" s="575"/>
      <c r="F19" s="575"/>
      <c r="G19" s="575"/>
    </row>
    <row r="20" spans="1:7" ht="15" customHeight="1" x14ac:dyDescent="0.2">
      <c r="A20" s="585" t="s">
        <v>561</v>
      </c>
      <c r="B20" s="585"/>
      <c r="C20" s="585"/>
      <c r="D20" s="585"/>
      <c r="E20" s="585"/>
      <c r="F20" s="585"/>
      <c r="G20" s="585"/>
    </row>
    <row r="21" spans="1:7" ht="15" customHeight="1" x14ac:dyDescent="0.2">
      <c r="A21" s="585" t="s">
        <v>591</v>
      </c>
      <c r="B21" s="585"/>
      <c r="C21" s="585"/>
      <c r="D21" s="585"/>
      <c r="E21" s="585"/>
      <c r="F21" s="585"/>
      <c r="G21" s="585"/>
    </row>
    <row r="22" spans="1:7" x14ac:dyDescent="0.2">
      <c r="A22" s="1"/>
      <c r="B22" s="1"/>
      <c r="C22" s="1"/>
      <c r="D22" s="1"/>
      <c r="E22" s="1"/>
      <c r="F22" s="1"/>
    </row>
  </sheetData>
  <mergeCells count="6">
    <mergeCell ref="A19:G19"/>
    <mergeCell ref="A20:G20"/>
    <mergeCell ref="A21:G21"/>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4" workbookViewId="0">
      <selection activeCell="J13" sqref="J13"/>
    </sheetView>
  </sheetViews>
  <sheetFormatPr defaultColWidth="9.140625" defaultRowHeight="12.75" x14ac:dyDescent="0.2"/>
  <cols>
    <col min="1" max="1" width="40.7109375" style="2" customWidth="1"/>
    <col min="2" max="2" width="17.7109375" style="36" customWidth="1"/>
    <col min="3" max="7" width="10" style="36" customWidth="1"/>
    <col min="8" max="8" width="10" style="1" customWidth="1"/>
    <col min="9" max="16384" width="9.140625" style="1"/>
  </cols>
  <sheetData>
    <row r="1" spans="1:8" ht="55.5" customHeight="1" thickBot="1" x14ac:dyDescent="0.25">
      <c r="A1" s="706" t="s">
        <v>592</v>
      </c>
      <c r="B1" s="707"/>
      <c r="C1" s="708"/>
      <c r="D1" s="708"/>
      <c r="E1" s="708"/>
      <c r="F1" s="708"/>
      <c r="G1" s="708"/>
      <c r="H1" s="709"/>
    </row>
    <row r="2" spans="1:8" s="5" customFormat="1" x14ac:dyDescent="0.2">
      <c r="A2" s="613" t="s">
        <v>505</v>
      </c>
      <c r="B2" s="711" t="s">
        <v>593</v>
      </c>
      <c r="C2" s="713" t="s">
        <v>419</v>
      </c>
      <c r="D2" s="714"/>
      <c r="E2" s="714"/>
      <c r="F2" s="714"/>
      <c r="G2" s="714"/>
      <c r="H2" s="715"/>
    </row>
    <row r="3" spans="1:8" s="5" customFormat="1" x14ac:dyDescent="0.2">
      <c r="A3" s="613"/>
      <c r="B3" s="711"/>
      <c r="C3" s="716" t="s">
        <v>0</v>
      </c>
      <c r="D3" s="717"/>
      <c r="E3" s="716" t="s">
        <v>2</v>
      </c>
      <c r="F3" s="717"/>
      <c r="G3" s="716" t="s">
        <v>1</v>
      </c>
      <c r="H3" s="718"/>
    </row>
    <row r="4" spans="1:8" s="5" customFormat="1" ht="39" customHeight="1" x14ac:dyDescent="0.2">
      <c r="A4" s="710"/>
      <c r="B4" s="712"/>
      <c r="C4" s="511" t="s">
        <v>503</v>
      </c>
      <c r="D4" s="511" t="s">
        <v>504</v>
      </c>
      <c r="E4" s="511" t="s">
        <v>503</v>
      </c>
      <c r="F4" s="511" t="s">
        <v>504</v>
      </c>
      <c r="G4" s="511" t="s">
        <v>503</v>
      </c>
      <c r="H4" s="512" t="s">
        <v>504</v>
      </c>
    </row>
    <row r="5" spans="1:8" s="6" customFormat="1" ht="15.75" customHeight="1" x14ac:dyDescent="0.2">
      <c r="A5" s="89" t="s">
        <v>508</v>
      </c>
      <c r="B5" s="34" t="s">
        <v>561</v>
      </c>
      <c r="C5" s="342"/>
      <c r="D5" s="342"/>
      <c r="E5" s="342"/>
      <c r="F5" s="342"/>
      <c r="G5" s="342"/>
      <c r="H5" s="86"/>
    </row>
    <row r="6" spans="1:8" s="6" customFormat="1" ht="15.75" customHeight="1" x14ac:dyDescent="0.2">
      <c r="A6" s="166" t="s">
        <v>552</v>
      </c>
      <c r="B6" s="513">
        <v>14</v>
      </c>
      <c r="C6" s="514">
        <v>1117</v>
      </c>
      <c r="D6" s="514"/>
      <c r="E6" s="514"/>
      <c r="F6" s="514"/>
      <c r="G6" s="514">
        <v>716</v>
      </c>
      <c r="H6" s="515"/>
    </row>
    <row r="7" spans="1:8" s="6" customFormat="1" ht="15.75" customHeight="1" x14ac:dyDescent="0.2">
      <c r="A7" s="89" t="s">
        <v>553</v>
      </c>
      <c r="B7" s="34">
        <v>4</v>
      </c>
      <c r="C7" s="342"/>
      <c r="D7" s="342">
        <v>96</v>
      </c>
      <c r="E7" s="342"/>
      <c r="F7" s="342"/>
      <c r="G7" s="342"/>
      <c r="H7" s="86">
        <v>47</v>
      </c>
    </row>
    <row r="8" spans="1:8" s="6" customFormat="1" ht="15.75" customHeight="1" x14ac:dyDescent="0.2">
      <c r="A8" s="89" t="s">
        <v>554</v>
      </c>
      <c r="B8" s="34">
        <v>7</v>
      </c>
      <c r="C8" s="342"/>
      <c r="D8" s="342"/>
      <c r="E8" s="342"/>
      <c r="F8" s="342"/>
      <c r="G8" s="342">
        <v>130</v>
      </c>
      <c r="H8" s="86"/>
    </row>
    <row r="9" spans="1:8" s="6" customFormat="1" ht="15.75" customHeight="1" x14ac:dyDescent="0.2">
      <c r="A9" s="89" t="s">
        <v>555</v>
      </c>
      <c r="B9" s="34">
        <v>10</v>
      </c>
      <c r="C9" s="342">
        <v>1</v>
      </c>
      <c r="D9" s="342">
        <v>6</v>
      </c>
      <c r="E9" s="342">
        <v>1</v>
      </c>
      <c r="F9" s="342"/>
      <c r="G9" s="342">
        <v>2</v>
      </c>
      <c r="H9" s="86"/>
    </row>
    <row r="10" spans="1:8" s="6" customFormat="1" x14ac:dyDescent="0.2">
      <c r="A10" s="89" t="s">
        <v>556</v>
      </c>
      <c r="B10" s="34">
        <v>1</v>
      </c>
      <c r="C10" s="342"/>
      <c r="D10" s="342">
        <v>1</v>
      </c>
      <c r="E10" s="342"/>
      <c r="F10" s="342"/>
      <c r="G10" s="342"/>
      <c r="H10" s="86"/>
    </row>
    <row r="11" spans="1:8" ht="13.5" thickBot="1" x14ac:dyDescent="0.25">
      <c r="A11" s="24" t="s">
        <v>4</v>
      </c>
      <c r="B11" s="35">
        <f>SUM(B6:B10)</f>
        <v>36</v>
      </c>
      <c r="C11" s="343">
        <f>SUM(C5:C10)</f>
        <v>1118</v>
      </c>
      <c r="D11" s="343">
        <f>SUM(D5:D10)</f>
        <v>103</v>
      </c>
      <c r="E11" s="343">
        <f>SUM(E5:E10)</f>
        <v>1</v>
      </c>
      <c r="F11" s="343"/>
      <c r="G11" s="343">
        <f>SUM(G5:G10)</f>
        <v>848</v>
      </c>
      <c r="H11" s="87">
        <f>SUM(H5:H10)</f>
        <v>47</v>
      </c>
    </row>
    <row r="13" spans="1:8" ht="25.5" customHeight="1" x14ac:dyDescent="0.2">
      <c r="A13" s="620" t="s">
        <v>561</v>
      </c>
      <c r="B13" s="620"/>
      <c r="C13" s="620"/>
      <c r="D13" s="620"/>
      <c r="E13" s="620"/>
      <c r="F13" s="620"/>
      <c r="G13" s="620"/>
      <c r="H13" s="620"/>
    </row>
    <row r="14" spans="1:8" ht="30" customHeight="1" x14ac:dyDescent="0.2">
      <c r="A14" s="585" t="s">
        <v>561</v>
      </c>
      <c r="B14" s="585"/>
      <c r="C14" s="585"/>
      <c r="D14" s="585"/>
      <c r="E14" s="585"/>
      <c r="F14" s="585"/>
      <c r="G14" s="585"/>
      <c r="H14" s="585"/>
    </row>
    <row r="15" spans="1:8" ht="40.5" customHeight="1" x14ac:dyDescent="0.2">
      <c r="A15" s="585" t="s">
        <v>561</v>
      </c>
      <c r="B15" s="585"/>
      <c r="C15" s="585"/>
      <c r="D15" s="585"/>
      <c r="E15" s="585"/>
      <c r="F15" s="585"/>
      <c r="G15" s="585"/>
      <c r="H15" s="585"/>
    </row>
    <row r="16" spans="1:8" ht="12.75" customHeight="1" x14ac:dyDescent="0.2">
      <c r="A16" s="620" t="s">
        <v>561</v>
      </c>
      <c r="B16" s="620"/>
      <c r="C16" s="620"/>
      <c r="D16" s="620"/>
      <c r="E16" s="620"/>
      <c r="F16" s="620"/>
      <c r="G16" s="620"/>
      <c r="H16" s="620"/>
    </row>
    <row r="17" spans="1:8" x14ac:dyDescent="0.2">
      <c r="A17" s="620"/>
      <c r="B17" s="620"/>
      <c r="C17" s="620"/>
      <c r="D17" s="620"/>
      <c r="E17" s="620"/>
      <c r="F17" s="620"/>
      <c r="G17" s="620"/>
      <c r="H17" s="620"/>
    </row>
    <row r="18" spans="1:8" x14ac:dyDescent="0.2">
      <c r="A18" s="107"/>
      <c r="B18" s="107"/>
      <c r="C18" s="107"/>
      <c r="D18" s="107"/>
      <c r="E18" s="107"/>
      <c r="F18" s="107"/>
      <c r="G18" s="107"/>
      <c r="H18" s="107"/>
    </row>
  </sheetData>
  <mergeCells count="11">
    <mergeCell ref="A13:H13"/>
    <mergeCell ref="A14:H14"/>
    <mergeCell ref="A15:H15"/>
    <mergeCell ref="A16:H17"/>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workbookViewId="0">
      <selection activeCell="F13" sqref="F13"/>
    </sheetView>
  </sheetViews>
  <sheetFormatPr defaultColWidth="9.140625" defaultRowHeight="12.75" x14ac:dyDescent="0.2"/>
  <cols>
    <col min="1" max="1" width="55.42578125" style="2" customWidth="1"/>
    <col min="2" max="2" width="17.140625" style="36"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25.5" customHeight="1" x14ac:dyDescent="0.2">
      <c r="A1" s="570" t="s">
        <v>443</v>
      </c>
      <c r="B1" s="727"/>
      <c r="C1" s="727"/>
      <c r="D1" s="727"/>
      <c r="E1" s="728"/>
      <c r="G1" s="719" t="s">
        <v>366</v>
      </c>
      <c r="H1" s="720"/>
      <c r="I1" s="720"/>
      <c r="J1" s="720"/>
      <c r="K1" s="720"/>
    </row>
    <row r="2" spans="1:11" ht="16.5" customHeight="1" x14ac:dyDescent="0.2">
      <c r="A2" s="14" t="s">
        <v>505</v>
      </c>
      <c r="B2" s="729"/>
      <c r="C2" s="730"/>
      <c r="D2" s="730"/>
      <c r="E2" s="731"/>
      <c r="G2" s="721" t="s">
        <v>370</v>
      </c>
      <c r="H2" s="721"/>
      <c r="I2" s="721"/>
      <c r="J2" s="213" t="s">
        <v>367</v>
      </c>
      <c r="K2" s="189" t="s">
        <v>368</v>
      </c>
    </row>
    <row r="3" spans="1:11" ht="18" customHeight="1" x14ac:dyDescent="0.2">
      <c r="A3" s="195"/>
      <c r="B3" s="196" t="s">
        <v>88</v>
      </c>
      <c r="C3" s="196" t="s">
        <v>89</v>
      </c>
      <c r="D3" s="208" t="s">
        <v>362</v>
      </c>
      <c r="E3" s="50" t="s">
        <v>363</v>
      </c>
      <c r="G3" s="721"/>
      <c r="H3" s="721"/>
      <c r="I3" s="721"/>
      <c r="J3" s="213">
        <f>SUM(D9:D11)</f>
        <v>359</v>
      </c>
      <c r="K3" s="214">
        <f>SUM(E9:E11)</f>
        <v>20159876</v>
      </c>
    </row>
    <row r="4" spans="1:11" ht="16.5" customHeight="1" x14ac:dyDescent="0.2">
      <c r="A4" s="17" t="s">
        <v>594</v>
      </c>
      <c r="B4" s="71"/>
      <c r="C4" s="71"/>
      <c r="D4" s="209">
        <v>5</v>
      </c>
      <c r="E4" s="212"/>
      <c r="G4" s="721"/>
      <c r="H4" s="721"/>
      <c r="I4" s="721"/>
      <c r="J4" s="722" t="s">
        <v>369</v>
      </c>
      <c r="K4" s="722"/>
    </row>
    <row r="5" spans="1:11" ht="15.75" customHeight="1" x14ac:dyDescent="0.2">
      <c r="A5" s="17" t="s">
        <v>110</v>
      </c>
      <c r="B5" s="7">
        <v>6</v>
      </c>
      <c r="C5" s="7">
        <v>3</v>
      </c>
      <c r="D5" s="12">
        <f>SUM(B5:C5)</f>
        <v>9</v>
      </c>
      <c r="E5" s="212"/>
      <c r="G5" s="721"/>
      <c r="H5" s="721"/>
      <c r="I5" s="721"/>
      <c r="J5" s="723">
        <f>K3/J3</f>
        <v>56155.643454038996</v>
      </c>
      <c r="K5" s="723"/>
    </row>
    <row r="6" spans="1:11" ht="16.5" customHeight="1" x14ac:dyDescent="0.2">
      <c r="A6" s="17" t="s">
        <v>595</v>
      </c>
      <c r="B6" s="7">
        <v>4</v>
      </c>
      <c r="C6" s="8">
        <v>0</v>
      </c>
      <c r="D6" s="210">
        <f>SUM(B6:C6)</f>
        <v>4</v>
      </c>
      <c r="E6" s="212"/>
    </row>
    <row r="7" spans="1:11" ht="17.25" customHeight="1" x14ac:dyDescent="0.2">
      <c r="A7" s="17" t="s">
        <v>111</v>
      </c>
      <c r="B7" s="7">
        <v>27</v>
      </c>
      <c r="C7" s="7">
        <v>0</v>
      </c>
      <c r="D7" s="209">
        <f>SUM(B7:C7)</f>
        <v>27</v>
      </c>
      <c r="E7" s="212"/>
    </row>
    <row r="8" spans="1:11" ht="17.25" customHeight="1" x14ac:dyDescent="0.2">
      <c r="A8" s="203" t="s">
        <v>365</v>
      </c>
      <c r="B8" s="140">
        <v>21</v>
      </c>
      <c r="C8" s="140">
        <v>0</v>
      </c>
      <c r="D8" s="211">
        <f>SUM(B8:C8)</f>
        <v>21</v>
      </c>
      <c r="E8" s="212"/>
    </row>
    <row r="9" spans="1:11" ht="17.25" customHeight="1" x14ac:dyDescent="0.2">
      <c r="A9" s="21" t="s">
        <v>364</v>
      </c>
      <c r="B9" s="140">
        <v>4</v>
      </c>
      <c r="C9" s="140">
        <v>0</v>
      </c>
      <c r="D9" s="211">
        <f>SUM(B9:C9)</f>
        <v>4</v>
      </c>
      <c r="E9" s="264">
        <v>148520</v>
      </c>
    </row>
    <row r="10" spans="1:11" ht="17.25" customHeight="1" x14ac:dyDescent="0.2">
      <c r="A10" s="21" t="s">
        <v>596</v>
      </c>
      <c r="B10" s="71"/>
      <c r="C10" s="71"/>
      <c r="D10" s="211">
        <v>349</v>
      </c>
      <c r="E10" s="264">
        <v>19607856</v>
      </c>
    </row>
    <row r="11" spans="1:11" ht="17.25" customHeight="1" thickBot="1" x14ac:dyDescent="0.25">
      <c r="A11" s="207" t="s">
        <v>597</v>
      </c>
      <c r="B11" s="141"/>
      <c r="C11" s="141"/>
      <c r="D11" s="106">
        <v>6</v>
      </c>
      <c r="E11" s="265">
        <v>403500</v>
      </c>
    </row>
    <row r="12" spans="1:11" ht="17.25" customHeight="1" x14ac:dyDescent="0.2">
      <c r="A12" s="84"/>
      <c r="B12" s="84"/>
      <c r="C12" s="84"/>
      <c r="D12" s="84"/>
      <c r="E12" s="84"/>
    </row>
    <row r="13" spans="1:11" ht="15.75" customHeight="1" x14ac:dyDescent="0.2">
      <c r="A13" s="726" t="s">
        <v>561</v>
      </c>
      <c r="B13" s="726"/>
      <c r="C13" s="726"/>
      <c r="D13" s="726"/>
      <c r="E13" s="726"/>
      <c r="F13" s="56"/>
    </row>
    <row r="14" spans="1:11" ht="15" customHeight="1" x14ac:dyDescent="0.2">
      <c r="A14" s="620" t="s">
        <v>561</v>
      </c>
      <c r="B14" s="620"/>
      <c r="C14" s="620"/>
      <c r="D14" s="620"/>
      <c r="E14" s="620"/>
      <c r="F14" s="56"/>
    </row>
    <row r="15" spans="1:11" ht="30" customHeight="1" x14ac:dyDescent="0.2">
      <c r="A15" s="683" t="s">
        <v>561</v>
      </c>
      <c r="B15" s="683"/>
      <c r="C15" s="683"/>
      <c r="D15" s="683"/>
      <c r="E15" s="683"/>
    </row>
    <row r="16" spans="1:11" ht="75" customHeight="1" x14ac:dyDescent="0.2">
      <c r="A16" s="732" t="s">
        <v>561</v>
      </c>
      <c r="B16" s="733"/>
      <c r="C16" s="733"/>
      <c r="D16" s="733"/>
      <c r="E16" s="733"/>
      <c r="F16" s="197"/>
      <c r="G16" s="197"/>
    </row>
    <row r="17" spans="1:7" ht="75" customHeight="1" x14ac:dyDescent="0.2">
      <c r="A17" s="724" t="s">
        <v>561</v>
      </c>
      <c r="B17" s="725"/>
      <c r="C17" s="725"/>
      <c r="D17" s="725"/>
      <c r="E17" s="725"/>
      <c r="F17" s="198"/>
      <c r="G17" s="198"/>
    </row>
    <row r="18" spans="1:7" ht="75" customHeight="1" x14ac:dyDescent="0.2">
      <c r="A18" s="724" t="s">
        <v>561</v>
      </c>
      <c r="B18" s="725"/>
      <c r="C18" s="725"/>
      <c r="D18" s="725"/>
      <c r="E18" s="725"/>
      <c r="F18" s="198"/>
      <c r="G18" s="198"/>
    </row>
    <row r="19" spans="1:7" ht="60" customHeight="1" x14ac:dyDescent="0.2">
      <c r="A19" s="724" t="s">
        <v>561</v>
      </c>
      <c r="B19" s="725"/>
      <c r="C19" s="725"/>
      <c r="D19" s="725"/>
      <c r="E19" s="725"/>
      <c r="F19" s="198"/>
      <c r="G19" s="198"/>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workbookViewId="0">
      <selection activeCell="B3" sqref="B3:B10"/>
    </sheetView>
  </sheetViews>
  <sheetFormatPr defaultColWidth="9.140625" defaultRowHeight="12.75" x14ac:dyDescent="0.2"/>
  <cols>
    <col min="1" max="1" width="22.7109375" style="2" customWidth="1"/>
    <col min="2" max="2" width="15.7109375" style="3" customWidth="1"/>
    <col min="3" max="3" width="6.140625" style="1" customWidth="1"/>
    <col min="4" max="16384" width="9.140625" style="1"/>
  </cols>
  <sheetData>
    <row r="1" spans="1:2" ht="25.5" customHeight="1" x14ac:dyDescent="0.2">
      <c r="A1" s="734" t="s">
        <v>375</v>
      </c>
      <c r="B1" s="547"/>
    </row>
    <row r="2" spans="1:2" s="5" customFormat="1" ht="25.5" x14ac:dyDescent="0.2">
      <c r="A2" s="14" t="s">
        <v>505</v>
      </c>
      <c r="B2" s="88" t="s">
        <v>40</v>
      </c>
    </row>
    <row r="3" spans="1:2" ht="25.5" x14ac:dyDescent="0.2">
      <c r="A3" s="17" t="s">
        <v>43</v>
      </c>
      <c r="B3" s="344" t="s">
        <v>507</v>
      </c>
    </row>
    <row r="4" spans="1:2" ht="25.5" customHeight="1" x14ac:dyDescent="0.2">
      <c r="A4" s="17" t="s">
        <v>44</v>
      </c>
      <c r="B4" s="345">
        <v>104</v>
      </c>
    </row>
    <row r="5" spans="1:2" ht="38.25" x14ac:dyDescent="0.2">
      <c r="A5" s="163" t="s">
        <v>454</v>
      </c>
      <c r="B5" s="345">
        <v>1329</v>
      </c>
    </row>
    <row r="6" spans="1:2" ht="38.25" x14ac:dyDescent="0.2">
      <c r="A6" s="163" t="s">
        <v>455</v>
      </c>
      <c r="B6" s="345">
        <v>1329</v>
      </c>
    </row>
    <row r="7" spans="1:2" s="4" customFormat="1" x14ac:dyDescent="0.2">
      <c r="A7" s="64" t="s">
        <v>456</v>
      </c>
      <c r="B7" s="345">
        <v>232444</v>
      </c>
    </row>
    <row r="8" spans="1:2" ht="38.25" x14ac:dyDescent="0.2">
      <c r="A8" s="17" t="s">
        <v>457</v>
      </c>
      <c r="B8" s="345">
        <v>152763</v>
      </c>
    </row>
    <row r="9" spans="1:2" s="2" customFormat="1" ht="45" customHeight="1" x14ac:dyDescent="0.2">
      <c r="A9" s="17" t="s">
        <v>458</v>
      </c>
      <c r="B9" s="346">
        <v>65635</v>
      </c>
    </row>
    <row r="10" spans="1:2" ht="39" thickBot="1" x14ac:dyDescent="0.25">
      <c r="A10" s="207" t="s">
        <v>459</v>
      </c>
      <c r="B10" s="347">
        <v>24559</v>
      </c>
    </row>
    <row r="12" spans="1:2" ht="15.75" x14ac:dyDescent="0.2">
      <c r="A12" s="48"/>
    </row>
    <row r="13" spans="1:2" ht="15.75" x14ac:dyDescent="0.2">
      <c r="A13" s="48"/>
    </row>
  </sheetData>
  <mergeCells count="1">
    <mergeCell ref="A1:B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activeCell="A15" sqref="A15:XFD15"/>
    </sheetView>
  </sheetViews>
  <sheetFormatPr defaultColWidth="9.140625" defaultRowHeight="12.75" x14ac:dyDescent="0.2"/>
  <cols>
    <col min="1" max="1" width="38.5703125" style="2" customWidth="1"/>
    <col min="2" max="2" width="14.5703125" style="1" customWidth="1"/>
    <col min="3" max="16384" width="9.140625" style="1"/>
  </cols>
  <sheetData>
    <row r="1" spans="1:2" ht="25.5" customHeight="1" x14ac:dyDescent="0.2">
      <c r="A1" s="682" t="s">
        <v>374</v>
      </c>
      <c r="B1" s="670"/>
    </row>
    <row r="2" spans="1:2" s="5" customFormat="1" ht="30" customHeight="1" x14ac:dyDescent="0.2">
      <c r="A2" s="14" t="s">
        <v>505</v>
      </c>
      <c r="B2" s="28" t="s">
        <v>40</v>
      </c>
    </row>
    <row r="3" spans="1:2" s="6" customFormat="1" ht="12.75" customHeight="1" x14ac:dyDescent="0.2">
      <c r="A3" s="29" t="s">
        <v>45</v>
      </c>
      <c r="B3" s="30">
        <v>4789</v>
      </c>
    </row>
    <row r="4" spans="1:2" s="6" customFormat="1" ht="12.75" customHeight="1" x14ac:dyDescent="0.2">
      <c r="A4" s="29" t="s">
        <v>404</v>
      </c>
      <c r="B4" s="30">
        <v>4603</v>
      </c>
    </row>
    <row r="5" spans="1:2" s="6" customFormat="1" ht="12.75" customHeight="1" x14ac:dyDescent="0.2">
      <c r="A5" s="29" t="s">
        <v>403</v>
      </c>
      <c r="B5" s="30">
        <v>186</v>
      </c>
    </row>
    <row r="6" spans="1:2" s="6" customFormat="1" ht="12.75" customHeight="1" x14ac:dyDescent="0.2">
      <c r="A6" s="29" t="s">
        <v>46</v>
      </c>
      <c r="B6" s="30">
        <v>145929</v>
      </c>
    </row>
    <row r="7" spans="1:2" s="6" customFormat="1" ht="12.75" customHeight="1" x14ac:dyDescent="0.2">
      <c r="A7" s="29" t="s">
        <v>434</v>
      </c>
      <c r="B7" s="30">
        <v>141843</v>
      </c>
    </row>
    <row r="8" spans="1:2" s="6" customFormat="1" ht="12.75" customHeight="1" x14ac:dyDescent="0.2">
      <c r="A8" s="29" t="s">
        <v>435</v>
      </c>
      <c r="B8" s="30">
        <v>4086</v>
      </c>
    </row>
    <row r="9" spans="1:2" s="6" customFormat="1" ht="38.25" x14ac:dyDescent="0.2">
      <c r="A9" s="57" t="s">
        <v>73</v>
      </c>
      <c r="B9" s="58">
        <v>187</v>
      </c>
    </row>
    <row r="10" spans="1:2" s="6" customFormat="1" ht="25.5" x14ac:dyDescent="0.2">
      <c r="A10" s="57" t="s">
        <v>598</v>
      </c>
      <c r="B10" s="58">
        <v>8</v>
      </c>
    </row>
    <row r="11" spans="1:2" s="6" customFormat="1" ht="13.5" thickBot="1" x14ac:dyDescent="0.25">
      <c r="A11" s="124" t="s">
        <v>599</v>
      </c>
      <c r="B11" s="122">
        <v>2</v>
      </c>
    </row>
    <row r="13" spans="1:2" ht="56.25" customHeight="1" x14ac:dyDescent="0.2">
      <c r="A13" s="585" t="s">
        <v>561</v>
      </c>
      <c r="B13" s="585"/>
    </row>
    <row r="14" spans="1:2" ht="57" customHeight="1" x14ac:dyDescent="0.2">
      <c r="A14" s="585" t="s">
        <v>561</v>
      </c>
      <c r="B14" s="585"/>
    </row>
    <row r="15" spans="1:2" x14ac:dyDescent="0.2">
      <c r="A15" s="2" t="s">
        <v>561</v>
      </c>
    </row>
    <row r="16" spans="1:2" ht="66" customHeight="1" x14ac:dyDescent="0.2">
      <c r="A16" s="735" t="s">
        <v>561</v>
      </c>
      <c r="B16" s="735"/>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1"/>
  <sheetViews>
    <sheetView workbookViewId="0">
      <selection activeCell="C108" sqref="C108"/>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23" ht="25.5" customHeight="1" x14ac:dyDescent="0.2">
      <c r="A1" s="541" t="s">
        <v>601</v>
      </c>
      <c r="B1" s="542"/>
      <c r="C1" s="542"/>
      <c r="D1" s="542"/>
      <c r="E1" s="542"/>
      <c r="F1" s="542"/>
      <c r="G1" s="542"/>
      <c r="H1" s="542"/>
      <c r="I1" s="542"/>
      <c r="J1" s="542"/>
      <c r="K1" s="543"/>
      <c r="M1" s="532"/>
      <c r="N1" s="532"/>
      <c r="O1" s="532"/>
      <c r="P1" s="532"/>
      <c r="Q1" s="532"/>
      <c r="R1" s="532"/>
      <c r="S1" s="532"/>
      <c r="T1" s="532"/>
      <c r="U1" s="532"/>
      <c r="V1" s="532"/>
      <c r="W1" s="532"/>
    </row>
    <row r="2" spans="1:23" s="5" customFormat="1" ht="38.25" customHeight="1" x14ac:dyDescent="0.2">
      <c r="A2" s="307" t="s">
        <v>505</v>
      </c>
      <c r="B2" s="308"/>
      <c r="C2" s="537" t="s">
        <v>0</v>
      </c>
      <c r="D2" s="544"/>
      <c r="E2" s="537" t="s">
        <v>2</v>
      </c>
      <c r="F2" s="544"/>
      <c r="G2" s="537" t="s">
        <v>1</v>
      </c>
      <c r="H2" s="544"/>
      <c r="I2" s="539" t="s">
        <v>3</v>
      </c>
      <c r="J2" s="540"/>
      <c r="K2" s="309" t="s">
        <v>4</v>
      </c>
      <c r="N2" s="70"/>
      <c r="O2" s="70"/>
      <c r="P2" s="70"/>
      <c r="Q2" s="70"/>
      <c r="R2" s="70"/>
      <c r="S2" s="70"/>
      <c r="T2" s="70"/>
      <c r="U2" s="70"/>
      <c r="V2" s="70"/>
      <c r="W2" s="70"/>
    </row>
    <row r="3" spans="1:23" s="5" customFormat="1" ht="13.5" customHeight="1" thickBot="1" x14ac:dyDescent="0.25">
      <c r="A3" s="310"/>
      <c r="B3" s="311"/>
      <c r="C3" s="312" t="s">
        <v>5</v>
      </c>
      <c r="D3" s="312" t="s">
        <v>6</v>
      </c>
      <c r="E3" s="312" t="s">
        <v>5</v>
      </c>
      <c r="F3" s="312" t="s">
        <v>6</v>
      </c>
      <c r="G3" s="312" t="s">
        <v>5</v>
      </c>
      <c r="H3" s="312" t="s">
        <v>6</v>
      </c>
      <c r="I3" s="313" t="s">
        <v>5</v>
      </c>
      <c r="J3" s="313" t="s">
        <v>6</v>
      </c>
      <c r="K3" s="314"/>
      <c r="M3" s="51"/>
    </row>
    <row r="4" spans="1:23" s="6" customFormat="1" ht="15" customHeight="1" x14ac:dyDescent="0.2">
      <c r="A4" s="273" t="s">
        <v>508</v>
      </c>
      <c r="B4" s="529"/>
      <c r="C4" s="530"/>
      <c r="D4" s="530"/>
      <c r="E4" s="530"/>
      <c r="F4" s="530"/>
      <c r="G4" s="530"/>
      <c r="H4" s="530"/>
      <c r="I4" s="530"/>
      <c r="J4" s="530"/>
      <c r="K4" s="531"/>
      <c r="M4" s="51"/>
    </row>
    <row r="5" spans="1:23" s="2" customFormat="1" x14ac:dyDescent="0.2">
      <c r="A5" s="315" t="s">
        <v>462</v>
      </c>
      <c r="B5" s="316" t="s">
        <v>461</v>
      </c>
      <c r="C5" s="526"/>
      <c r="D5" s="527"/>
      <c r="E5" s="527"/>
      <c r="F5" s="527"/>
      <c r="G5" s="527"/>
      <c r="H5" s="527"/>
      <c r="I5" s="527"/>
      <c r="J5" s="527"/>
      <c r="K5" s="528"/>
    </row>
    <row r="6" spans="1:23" x14ac:dyDescent="0.2">
      <c r="A6" s="163" t="s">
        <v>476</v>
      </c>
      <c r="B6" s="317" t="s">
        <v>463</v>
      </c>
      <c r="C6" s="143"/>
      <c r="D6" s="143"/>
      <c r="E6" s="143"/>
      <c r="F6" s="143"/>
      <c r="G6" s="143"/>
      <c r="H6" s="143"/>
      <c r="I6" s="143"/>
      <c r="J6" s="143"/>
      <c r="K6" s="142">
        <f t="shared" ref="K6:K16" si="0">SUM(C6:J6)</f>
        <v>0</v>
      </c>
    </row>
    <row r="7" spans="1:23" x14ac:dyDescent="0.2">
      <c r="A7" s="163" t="s">
        <v>477</v>
      </c>
      <c r="B7" s="317" t="s">
        <v>464</v>
      </c>
      <c r="C7" s="143"/>
      <c r="D7" s="143"/>
      <c r="E7" s="143"/>
      <c r="F7" s="143"/>
      <c r="G7" s="143"/>
      <c r="H7" s="143"/>
      <c r="I7" s="126"/>
      <c r="J7" s="144"/>
      <c r="K7" s="142">
        <f t="shared" si="0"/>
        <v>0</v>
      </c>
    </row>
    <row r="8" spans="1:23" x14ac:dyDescent="0.2">
      <c r="A8" s="163" t="s">
        <v>478</v>
      </c>
      <c r="B8" s="317" t="s">
        <v>465</v>
      </c>
      <c r="C8" s="143"/>
      <c r="D8" s="143"/>
      <c r="E8" s="143"/>
      <c r="F8" s="143"/>
      <c r="G8" s="143"/>
      <c r="H8" s="143"/>
      <c r="I8" s="126"/>
      <c r="J8" s="144"/>
      <c r="K8" s="142">
        <f t="shared" si="0"/>
        <v>0</v>
      </c>
    </row>
    <row r="9" spans="1:23" x14ac:dyDescent="0.2">
      <c r="A9" s="163" t="s">
        <v>479</v>
      </c>
      <c r="B9" s="317" t="s">
        <v>466</v>
      </c>
      <c r="C9" s="143"/>
      <c r="D9" s="143"/>
      <c r="E9" s="143"/>
      <c r="F9" s="143"/>
      <c r="G9" s="143"/>
      <c r="H9" s="143"/>
      <c r="I9" s="126"/>
      <c r="J9" s="144"/>
      <c r="K9" s="142">
        <f t="shared" si="0"/>
        <v>0</v>
      </c>
    </row>
    <row r="10" spans="1:23" x14ac:dyDescent="0.2">
      <c r="A10" s="163" t="s">
        <v>480</v>
      </c>
      <c r="B10" s="317" t="s">
        <v>467</v>
      </c>
      <c r="C10" s="143"/>
      <c r="D10" s="143"/>
      <c r="E10" s="143"/>
      <c r="F10" s="143"/>
      <c r="G10" s="143"/>
      <c r="H10" s="143"/>
      <c r="I10" s="126"/>
      <c r="J10" s="144"/>
      <c r="K10" s="142">
        <f t="shared" si="0"/>
        <v>0</v>
      </c>
    </row>
    <row r="11" spans="1:23" x14ac:dyDescent="0.2">
      <c r="A11" s="163" t="s">
        <v>481</v>
      </c>
      <c r="B11" s="317" t="s">
        <v>468</v>
      </c>
      <c r="C11" s="143"/>
      <c r="D11" s="143"/>
      <c r="E11" s="143"/>
      <c r="F11" s="143"/>
      <c r="G11" s="143"/>
      <c r="H11" s="143"/>
      <c r="I11" s="126"/>
      <c r="J11" s="144"/>
      <c r="K11" s="142">
        <f t="shared" si="0"/>
        <v>0</v>
      </c>
    </row>
    <row r="12" spans="1:23" x14ac:dyDescent="0.2">
      <c r="A12" s="163" t="s">
        <v>475</v>
      </c>
      <c r="B12" s="317" t="s">
        <v>469</v>
      </c>
      <c r="C12" s="143"/>
      <c r="D12" s="143"/>
      <c r="E12" s="143"/>
      <c r="F12" s="143"/>
      <c r="G12" s="143"/>
      <c r="H12" s="143"/>
      <c r="I12" s="126"/>
      <c r="J12" s="144"/>
      <c r="K12" s="142">
        <f t="shared" si="0"/>
        <v>0</v>
      </c>
    </row>
    <row r="13" spans="1:23" x14ac:dyDescent="0.2">
      <c r="A13" s="163" t="s">
        <v>482</v>
      </c>
      <c r="B13" s="317" t="s">
        <v>470</v>
      </c>
      <c r="C13" s="143"/>
      <c r="D13" s="143"/>
      <c r="E13" s="143"/>
      <c r="F13" s="143"/>
      <c r="G13" s="143">
        <v>5</v>
      </c>
      <c r="H13" s="143">
        <v>1</v>
      </c>
      <c r="I13" s="126">
        <v>5</v>
      </c>
      <c r="J13" s="144">
        <v>4</v>
      </c>
      <c r="K13" s="142">
        <f t="shared" si="0"/>
        <v>15</v>
      </c>
    </row>
    <row r="14" spans="1:23" x14ac:dyDescent="0.2">
      <c r="A14" s="163" t="s">
        <v>483</v>
      </c>
      <c r="B14" s="317" t="s">
        <v>471</v>
      </c>
      <c r="C14" s="143"/>
      <c r="D14" s="143"/>
      <c r="E14" s="143"/>
      <c r="F14" s="143"/>
      <c r="G14" s="143"/>
      <c r="H14" s="143"/>
      <c r="I14" s="126"/>
      <c r="J14" s="144"/>
      <c r="K14" s="142">
        <f t="shared" si="0"/>
        <v>0</v>
      </c>
    </row>
    <row r="15" spans="1:23" ht="12.75" customHeight="1" x14ac:dyDescent="0.2">
      <c r="A15" s="163" t="s">
        <v>484</v>
      </c>
      <c r="B15" s="317" t="s">
        <v>472</v>
      </c>
      <c r="C15" s="143"/>
      <c r="D15" s="143"/>
      <c r="E15" s="143"/>
      <c r="F15" s="143"/>
      <c r="G15" s="143"/>
      <c r="H15" s="143"/>
      <c r="I15" s="126"/>
      <c r="J15" s="144"/>
      <c r="K15" s="142">
        <f t="shared" si="0"/>
        <v>0</v>
      </c>
    </row>
    <row r="16" spans="1:23" x14ac:dyDescent="0.2">
      <c r="A16" s="163" t="s">
        <v>474</v>
      </c>
      <c r="B16" s="317" t="s">
        <v>473</v>
      </c>
      <c r="C16" s="143"/>
      <c r="D16" s="143"/>
      <c r="E16" s="143"/>
      <c r="F16" s="143"/>
      <c r="G16" s="143"/>
      <c r="H16" s="143"/>
      <c r="I16" s="126"/>
      <c r="J16" s="144"/>
      <c r="K16" s="142">
        <f t="shared" si="0"/>
        <v>0</v>
      </c>
    </row>
    <row r="17" spans="1:11" x14ac:dyDescent="0.2">
      <c r="A17" s="318" t="s">
        <v>92</v>
      </c>
      <c r="B17" s="319" t="s">
        <v>93</v>
      </c>
      <c r="C17" s="157">
        <f t="shared" ref="C17:K17" si="1">SUM(C6:C16)</f>
        <v>0</v>
      </c>
      <c r="D17" s="157">
        <f t="shared" si="1"/>
        <v>0</v>
      </c>
      <c r="E17" s="157">
        <f t="shared" si="1"/>
        <v>0</v>
      </c>
      <c r="F17" s="157">
        <f t="shared" si="1"/>
        <v>0</v>
      </c>
      <c r="G17" s="157">
        <f t="shared" si="1"/>
        <v>5</v>
      </c>
      <c r="H17" s="157">
        <f t="shared" si="1"/>
        <v>1</v>
      </c>
      <c r="I17" s="157">
        <f t="shared" si="1"/>
        <v>5</v>
      </c>
      <c r="J17" s="157">
        <f t="shared" si="1"/>
        <v>4</v>
      </c>
      <c r="K17" s="142">
        <f t="shared" si="1"/>
        <v>15</v>
      </c>
    </row>
    <row r="18" spans="1:11" s="6" customFormat="1" x14ac:dyDescent="0.2">
      <c r="A18" s="166" t="s">
        <v>552</v>
      </c>
      <c r="B18" s="320"/>
      <c r="C18" s="523"/>
      <c r="D18" s="524"/>
      <c r="E18" s="524"/>
      <c r="F18" s="524"/>
      <c r="G18" s="524"/>
      <c r="H18" s="524"/>
      <c r="I18" s="524"/>
      <c r="J18" s="524"/>
      <c r="K18" s="525"/>
    </row>
    <row r="19" spans="1:11" s="2" customFormat="1" x14ac:dyDescent="0.2">
      <c r="A19" s="315" t="s">
        <v>462</v>
      </c>
      <c r="B19" s="316" t="s">
        <v>461</v>
      </c>
      <c r="C19" s="526"/>
      <c r="D19" s="527"/>
      <c r="E19" s="527"/>
      <c r="F19" s="527"/>
      <c r="G19" s="527"/>
      <c r="H19" s="527"/>
      <c r="I19" s="527"/>
      <c r="J19" s="527"/>
      <c r="K19" s="528"/>
    </row>
    <row r="20" spans="1:11" x14ac:dyDescent="0.2">
      <c r="A20" s="163" t="s">
        <v>476</v>
      </c>
      <c r="B20" s="317" t="s">
        <v>463</v>
      </c>
      <c r="C20" s="143"/>
      <c r="D20" s="143"/>
      <c r="E20" s="143"/>
      <c r="F20" s="143"/>
      <c r="G20" s="143"/>
      <c r="H20" s="143"/>
      <c r="I20" s="126"/>
      <c r="J20" s="144"/>
      <c r="K20" s="142">
        <f t="shared" ref="K20:K30" si="2">SUM(C20:J20)</f>
        <v>0</v>
      </c>
    </row>
    <row r="21" spans="1:11" x14ac:dyDescent="0.2">
      <c r="A21" s="163" t="s">
        <v>477</v>
      </c>
      <c r="B21" s="317" t="s">
        <v>464</v>
      </c>
      <c r="C21" s="143"/>
      <c r="D21" s="143"/>
      <c r="E21" s="143"/>
      <c r="F21" s="143"/>
      <c r="G21" s="143"/>
      <c r="H21" s="143"/>
      <c r="I21" s="126"/>
      <c r="J21" s="144"/>
      <c r="K21" s="142">
        <f t="shared" si="2"/>
        <v>0</v>
      </c>
    </row>
    <row r="22" spans="1:11" x14ac:dyDescent="0.2">
      <c r="A22" s="163" t="s">
        <v>478</v>
      </c>
      <c r="B22" s="317" t="s">
        <v>465</v>
      </c>
      <c r="C22" s="143"/>
      <c r="D22" s="143"/>
      <c r="E22" s="143"/>
      <c r="F22" s="143"/>
      <c r="G22" s="143"/>
      <c r="H22" s="143"/>
      <c r="I22" s="126"/>
      <c r="J22" s="144"/>
      <c r="K22" s="142">
        <f t="shared" si="2"/>
        <v>0</v>
      </c>
    </row>
    <row r="23" spans="1:11" x14ac:dyDescent="0.2">
      <c r="A23" s="163" t="s">
        <v>479</v>
      </c>
      <c r="B23" s="317" t="s">
        <v>466</v>
      </c>
      <c r="C23" s="143"/>
      <c r="D23" s="143"/>
      <c r="E23" s="143"/>
      <c r="F23" s="143"/>
      <c r="G23" s="143"/>
      <c r="H23" s="143"/>
      <c r="I23" s="126"/>
      <c r="J23" s="144"/>
      <c r="K23" s="142">
        <f t="shared" si="2"/>
        <v>0</v>
      </c>
    </row>
    <row r="24" spans="1:11" x14ac:dyDescent="0.2">
      <c r="A24" s="163" t="s">
        <v>480</v>
      </c>
      <c r="B24" s="317" t="s">
        <v>467</v>
      </c>
      <c r="C24" s="143">
        <v>4</v>
      </c>
      <c r="D24" s="143">
        <v>1</v>
      </c>
      <c r="E24" s="143"/>
      <c r="F24" s="143"/>
      <c r="G24" s="143">
        <v>4</v>
      </c>
      <c r="H24" s="143">
        <v>2</v>
      </c>
      <c r="I24" s="126">
        <v>5</v>
      </c>
      <c r="J24" s="144">
        <v>5</v>
      </c>
      <c r="K24" s="142">
        <f t="shared" si="2"/>
        <v>21</v>
      </c>
    </row>
    <row r="25" spans="1:11" x14ac:dyDescent="0.2">
      <c r="A25" s="163" t="s">
        <v>481</v>
      </c>
      <c r="B25" s="317" t="s">
        <v>468</v>
      </c>
      <c r="C25" s="143"/>
      <c r="D25" s="143"/>
      <c r="E25" s="143"/>
      <c r="F25" s="143"/>
      <c r="G25" s="143"/>
      <c r="H25" s="143"/>
      <c r="I25" s="126"/>
      <c r="J25" s="144"/>
      <c r="K25" s="142">
        <f t="shared" si="2"/>
        <v>0</v>
      </c>
    </row>
    <row r="26" spans="1:11" x14ac:dyDescent="0.2">
      <c r="A26" s="163" t="s">
        <v>475</v>
      </c>
      <c r="B26" s="317" t="s">
        <v>469</v>
      </c>
      <c r="C26" s="143"/>
      <c r="D26" s="143"/>
      <c r="E26" s="143"/>
      <c r="F26" s="143"/>
      <c r="G26" s="143"/>
      <c r="H26" s="143"/>
      <c r="I26" s="126"/>
      <c r="J26" s="144"/>
      <c r="K26" s="142">
        <f t="shared" si="2"/>
        <v>0</v>
      </c>
    </row>
    <row r="27" spans="1:11" x14ac:dyDescent="0.2">
      <c r="A27" s="163" t="s">
        <v>482</v>
      </c>
      <c r="B27" s="317" t="s">
        <v>470</v>
      </c>
      <c r="C27" s="143"/>
      <c r="D27" s="143"/>
      <c r="E27" s="143"/>
      <c r="F27" s="143"/>
      <c r="G27" s="143"/>
      <c r="H27" s="143"/>
      <c r="I27" s="126"/>
      <c r="J27" s="144"/>
      <c r="K27" s="142">
        <f t="shared" si="2"/>
        <v>0</v>
      </c>
    </row>
    <row r="28" spans="1:11" x14ac:dyDescent="0.2">
      <c r="A28" s="163" t="s">
        <v>483</v>
      </c>
      <c r="B28" s="317" t="s">
        <v>471</v>
      </c>
      <c r="C28" s="143"/>
      <c r="D28" s="143"/>
      <c r="E28" s="143"/>
      <c r="F28" s="143"/>
      <c r="G28" s="143"/>
      <c r="H28" s="143"/>
      <c r="I28" s="126"/>
      <c r="J28" s="144"/>
      <c r="K28" s="142">
        <f t="shared" si="2"/>
        <v>0</v>
      </c>
    </row>
    <row r="29" spans="1:11" ht="12.75" customHeight="1" x14ac:dyDescent="0.2">
      <c r="A29" s="163" t="s">
        <v>484</v>
      </c>
      <c r="B29" s="317" t="s">
        <v>472</v>
      </c>
      <c r="C29" s="145"/>
      <c r="D29" s="145"/>
      <c r="E29" s="145"/>
      <c r="F29" s="145"/>
      <c r="G29" s="145"/>
      <c r="H29" s="145"/>
      <c r="I29" s="146"/>
      <c r="J29" s="147"/>
      <c r="K29" s="148">
        <f t="shared" si="2"/>
        <v>0</v>
      </c>
    </row>
    <row r="30" spans="1:11" x14ac:dyDescent="0.2">
      <c r="A30" s="163" t="s">
        <v>474</v>
      </c>
      <c r="B30" s="317" t="s">
        <v>473</v>
      </c>
      <c r="C30" s="145"/>
      <c r="D30" s="145"/>
      <c r="E30" s="145"/>
      <c r="F30" s="145"/>
      <c r="G30" s="145"/>
      <c r="H30" s="145"/>
      <c r="I30" s="146"/>
      <c r="J30" s="147"/>
      <c r="K30" s="148">
        <f t="shared" si="2"/>
        <v>0</v>
      </c>
    </row>
    <row r="31" spans="1:11" x14ac:dyDescent="0.2">
      <c r="A31" s="321" t="s">
        <v>92</v>
      </c>
      <c r="B31" s="322" t="s">
        <v>93</v>
      </c>
      <c r="C31" s="157">
        <f t="shared" ref="C31:K31" si="3">SUM(C20:C30)</f>
        <v>4</v>
      </c>
      <c r="D31" s="157">
        <f t="shared" si="3"/>
        <v>1</v>
      </c>
      <c r="E31" s="157">
        <f t="shared" si="3"/>
        <v>0</v>
      </c>
      <c r="F31" s="157">
        <f t="shared" si="3"/>
        <v>0</v>
      </c>
      <c r="G31" s="157">
        <f t="shared" si="3"/>
        <v>4</v>
      </c>
      <c r="H31" s="157">
        <f t="shared" si="3"/>
        <v>2</v>
      </c>
      <c r="I31" s="157">
        <f t="shared" si="3"/>
        <v>5</v>
      </c>
      <c r="J31" s="157">
        <f t="shared" si="3"/>
        <v>5</v>
      </c>
      <c r="K31" s="148">
        <f t="shared" si="3"/>
        <v>21</v>
      </c>
    </row>
    <row r="32" spans="1:11" x14ac:dyDescent="0.2">
      <c r="A32" s="166" t="s">
        <v>553</v>
      </c>
      <c r="B32" s="320"/>
      <c r="C32" s="523"/>
      <c r="D32" s="524"/>
      <c r="E32" s="524"/>
      <c r="F32" s="524"/>
      <c r="G32" s="524"/>
      <c r="H32" s="524"/>
      <c r="I32" s="524"/>
      <c r="J32" s="524"/>
      <c r="K32" s="525"/>
    </row>
    <row r="33" spans="1:11" x14ac:dyDescent="0.2">
      <c r="A33" s="315" t="s">
        <v>462</v>
      </c>
      <c r="B33" s="316" t="s">
        <v>461</v>
      </c>
      <c r="C33" s="526"/>
      <c r="D33" s="527"/>
      <c r="E33" s="527"/>
      <c r="F33" s="527"/>
      <c r="G33" s="527"/>
      <c r="H33" s="527"/>
      <c r="I33" s="527"/>
      <c r="J33" s="527"/>
      <c r="K33" s="528"/>
    </row>
    <row r="34" spans="1:11" x14ac:dyDescent="0.2">
      <c r="A34" s="163" t="s">
        <v>476</v>
      </c>
      <c r="B34" s="317" t="s">
        <v>463</v>
      </c>
      <c r="C34" s="143"/>
      <c r="D34" s="143"/>
      <c r="E34" s="143"/>
      <c r="F34" s="143"/>
      <c r="G34" s="143"/>
      <c r="H34" s="143"/>
      <c r="I34" s="126"/>
      <c r="J34" s="144"/>
      <c r="K34" s="142">
        <f t="shared" ref="K34:K44" si="4">SUM(C34:J34)</f>
        <v>0</v>
      </c>
    </row>
    <row r="35" spans="1:11" x14ac:dyDescent="0.2">
      <c r="A35" s="163" t="s">
        <v>477</v>
      </c>
      <c r="B35" s="317" t="s">
        <v>464</v>
      </c>
      <c r="C35" s="143"/>
      <c r="D35" s="143"/>
      <c r="E35" s="143"/>
      <c r="F35" s="143"/>
      <c r="G35" s="143"/>
      <c r="H35" s="143"/>
      <c r="I35" s="126"/>
      <c r="J35" s="144"/>
      <c r="K35" s="142">
        <f t="shared" si="4"/>
        <v>0</v>
      </c>
    </row>
    <row r="36" spans="1:11" x14ac:dyDescent="0.2">
      <c r="A36" s="163" t="s">
        <v>478</v>
      </c>
      <c r="B36" s="317" t="s">
        <v>465</v>
      </c>
      <c r="C36" s="145"/>
      <c r="D36" s="145"/>
      <c r="E36" s="145"/>
      <c r="F36" s="145"/>
      <c r="G36" s="145"/>
      <c r="H36" s="145"/>
      <c r="I36" s="146">
        <v>1</v>
      </c>
      <c r="J36" s="147">
        <v>1</v>
      </c>
      <c r="K36" s="142">
        <f t="shared" si="4"/>
        <v>2</v>
      </c>
    </row>
    <row r="37" spans="1:11" x14ac:dyDescent="0.2">
      <c r="A37" s="163" t="s">
        <v>479</v>
      </c>
      <c r="B37" s="317" t="s">
        <v>466</v>
      </c>
      <c r="C37" s="143"/>
      <c r="D37" s="143"/>
      <c r="E37" s="143"/>
      <c r="F37" s="143"/>
      <c r="G37" s="143">
        <v>1</v>
      </c>
      <c r="H37" s="143">
        <v>1</v>
      </c>
      <c r="I37" s="126"/>
      <c r="J37" s="144"/>
      <c r="K37" s="142">
        <f t="shared" si="4"/>
        <v>2</v>
      </c>
    </row>
    <row r="38" spans="1:11" x14ac:dyDescent="0.2">
      <c r="A38" s="163" t="s">
        <v>480</v>
      </c>
      <c r="B38" s="317" t="s">
        <v>467</v>
      </c>
      <c r="C38" s="143"/>
      <c r="D38" s="143"/>
      <c r="E38" s="143"/>
      <c r="F38" s="143"/>
      <c r="G38" s="143"/>
      <c r="H38" s="143"/>
      <c r="I38" s="126"/>
      <c r="J38" s="144"/>
      <c r="K38" s="142">
        <f t="shared" si="4"/>
        <v>0</v>
      </c>
    </row>
    <row r="39" spans="1:11" x14ac:dyDescent="0.2">
      <c r="A39" s="163" t="s">
        <v>481</v>
      </c>
      <c r="B39" s="317" t="s">
        <v>468</v>
      </c>
      <c r="C39" s="143"/>
      <c r="D39" s="143"/>
      <c r="E39" s="143"/>
      <c r="F39" s="143"/>
      <c r="G39" s="143"/>
      <c r="H39" s="143"/>
      <c r="I39" s="126"/>
      <c r="J39" s="144"/>
      <c r="K39" s="142">
        <f t="shared" si="4"/>
        <v>0</v>
      </c>
    </row>
    <row r="40" spans="1:11" x14ac:dyDescent="0.2">
      <c r="A40" s="163" t="s">
        <v>475</v>
      </c>
      <c r="B40" s="317" t="s">
        <v>469</v>
      </c>
      <c r="C40" s="143"/>
      <c r="D40" s="143"/>
      <c r="E40" s="143"/>
      <c r="F40" s="143"/>
      <c r="G40" s="143"/>
      <c r="H40" s="143"/>
      <c r="I40" s="126"/>
      <c r="J40" s="144"/>
      <c r="K40" s="142">
        <f t="shared" si="4"/>
        <v>0</v>
      </c>
    </row>
    <row r="41" spans="1:11" x14ac:dyDescent="0.2">
      <c r="A41" s="163" t="s">
        <v>482</v>
      </c>
      <c r="B41" s="317" t="s">
        <v>470</v>
      </c>
      <c r="C41" s="143"/>
      <c r="D41" s="143"/>
      <c r="E41" s="143"/>
      <c r="F41" s="143"/>
      <c r="G41" s="143"/>
      <c r="H41" s="143"/>
      <c r="I41" s="126"/>
      <c r="J41" s="144"/>
      <c r="K41" s="142">
        <f t="shared" si="4"/>
        <v>0</v>
      </c>
    </row>
    <row r="42" spans="1:11" x14ac:dyDescent="0.2">
      <c r="A42" s="163" t="s">
        <v>483</v>
      </c>
      <c r="B42" s="317" t="s">
        <v>471</v>
      </c>
      <c r="C42" s="143"/>
      <c r="D42" s="143"/>
      <c r="E42" s="143"/>
      <c r="F42" s="143"/>
      <c r="G42" s="143"/>
      <c r="H42" s="143"/>
      <c r="I42" s="126"/>
      <c r="J42" s="144"/>
      <c r="K42" s="142">
        <f t="shared" si="4"/>
        <v>0</v>
      </c>
    </row>
    <row r="43" spans="1:11" ht="12.75" customHeight="1" x14ac:dyDescent="0.2">
      <c r="A43" s="163" t="s">
        <v>484</v>
      </c>
      <c r="B43" s="317" t="s">
        <v>472</v>
      </c>
      <c r="C43" s="145"/>
      <c r="D43" s="145"/>
      <c r="E43" s="145"/>
      <c r="F43" s="145"/>
      <c r="G43" s="145"/>
      <c r="H43" s="145"/>
      <c r="I43" s="146"/>
      <c r="J43" s="147"/>
      <c r="K43" s="148">
        <f t="shared" si="4"/>
        <v>0</v>
      </c>
    </row>
    <row r="44" spans="1:11" x14ac:dyDescent="0.2">
      <c r="A44" s="163" t="s">
        <v>474</v>
      </c>
      <c r="B44" s="317" t="s">
        <v>473</v>
      </c>
      <c r="C44" s="145"/>
      <c r="D44" s="145"/>
      <c r="E44" s="145"/>
      <c r="F44" s="145"/>
      <c r="G44" s="145"/>
      <c r="H44" s="145"/>
      <c r="I44" s="146"/>
      <c r="J44" s="147"/>
      <c r="K44" s="148">
        <f t="shared" si="4"/>
        <v>0</v>
      </c>
    </row>
    <row r="45" spans="1:11" x14ac:dyDescent="0.2">
      <c r="A45" s="321" t="s">
        <v>92</v>
      </c>
      <c r="B45" s="322" t="s">
        <v>93</v>
      </c>
      <c r="C45" s="157">
        <f t="shared" ref="C45:K45" si="5">SUM(C34:C44)</f>
        <v>0</v>
      </c>
      <c r="D45" s="157">
        <f t="shared" si="5"/>
        <v>0</v>
      </c>
      <c r="E45" s="157">
        <f t="shared" si="5"/>
        <v>0</v>
      </c>
      <c r="F45" s="157">
        <f t="shared" si="5"/>
        <v>0</v>
      </c>
      <c r="G45" s="157">
        <f t="shared" si="5"/>
        <v>1</v>
      </c>
      <c r="H45" s="157">
        <f t="shared" si="5"/>
        <v>1</v>
      </c>
      <c r="I45" s="157">
        <f t="shared" si="5"/>
        <v>1</v>
      </c>
      <c r="J45" s="157">
        <f t="shared" si="5"/>
        <v>1</v>
      </c>
      <c r="K45" s="148">
        <f t="shared" si="5"/>
        <v>4</v>
      </c>
    </row>
    <row r="46" spans="1:11" x14ac:dyDescent="0.2">
      <c r="A46" s="166" t="s">
        <v>554</v>
      </c>
      <c r="B46" s="320"/>
      <c r="C46" s="523"/>
      <c r="D46" s="524"/>
      <c r="E46" s="524"/>
      <c r="F46" s="524"/>
      <c r="G46" s="524"/>
      <c r="H46" s="524"/>
      <c r="I46" s="524"/>
      <c r="J46" s="524"/>
      <c r="K46" s="525"/>
    </row>
    <row r="47" spans="1:11" x14ac:dyDescent="0.2">
      <c r="A47" s="315" t="s">
        <v>462</v>
      </c>
      <c r="B47" s="316" t="s">
        <v>461</v>
      </c>
      <c r="C47" s="526"/>
      <c r="D47" s="527"/>
      <c r="E47" s="527"/>
      <c r="F47" s="527"/>
      <c r="G47" s="527"/>
      <c r="H47" s="527"/>
      <c r="I47" s="527"/>
      <c r="J47" s="527"/>
      <c r="K47" s="528"/>
    </row>
    <row r="48" spans="1:11" x14ac:dyDescent="0.2">
      <c r="A48" s="163" t="s">
        <v>476</v>
      </c>
      <c r="B48" s="317" t="s">
        <v>463</v>
      </c>
      <c r="C48" s="143"/>
      <c r="D48" s="143"/>
      <c r="E48" s="143"/>
      <c r="F48" s="143"/>
      <c r="G48" s="143"/>
      <c r="H48" s="143"/>
      <c r="I48" s="126"/>
      <c r="J48" s="144"/>
      <c r="K48" s="142">
        <f t="shared" ref="K48:K58" si="6">SUM(C48:J48)</f>
        <v>0</v>
      </c>
    </row>
    <row r="49" spans="1:11" x14ac:dyDescent="0.2">
      <c r="A49" s="163" t="s">
        <v>477</v>
      </c>
      <c r="B49" s="317" t="s">
        <v>464</v>
      </c>
      <c r="C49" s="143"/>
      <c r="D49" s="143"/>
      <c r="E49" s="143"/>
      <c r="F49" s="143"/>
      <c r="G49" s="143"/>
      <c r="H49" s="143"/>
      <c r="I49" s="126"/>
      <c r="J49" s="144"/>
      <c r="K49" s="142">
        <f t="shared" si="6"/>
        <v>0</v>
      </c>
    </row>
    <row r="50" spans="1:11" x14ac:dyDescent="0.2">
      <c r="A50" s="163" t="s">
        <v>478</v>
      </c>
      <c r="B50" s="317" t="s">
        <v>465</v>
      </c>
      <c r="C50" s="143"/>
      <c r="D50" s="143"/>
      <c r="E50" s="143"/>
      <c r="F50" s="143"/>
      <c r="G50" s="143"/>
      <c r="H50" s="143"/>
      <c r="I50" s="126"/>
      <c r="J50" s="144"/>
      <c r="K50" s="142">
        <f t="shared" si="6"/>
        <v>0</v>
      </c>
    </row>
    <row r="51" spans="1:11" x14ac:dyDescent="0.2">
      <c r="A51" s="163" t="s">
        <v>479</v>
      </c>
      <c r="B51" s="317" t="s">
        <v>466</v>
      </c>
      <c r="C51" s="143"/>
      <c r="D51" s="143"/>
      <c r="E51" s="143"/>
      <c r="F51" s="143"/>
      <c r="G51" s="143"/>
      <c r="H51" s="143"/>
      <c r="I51" s="126"/>
      <c r="J51" s="144"/>
      <c r="K51" s="142">
        <f t="shared" si="6"/>
        <v>0</v>
      </c>
    </row>
    <row r="52" spans="1:11" x14ac:dyDescent="0.2">
      <c r="A52" s="163" t="s">
        <v>480</v>
      </c>
      <c r="B52" s="317" t="s">
        <v>467</v>
      </c>
      <c r="C52" s="143"/>
      <c r="D52" s="143"/>
      <c r="E52" s="143"/>
      <c r="F52" s="143"/>
      <c r="G52" s="143"/>
      <c r="H52" s="143"/>
      <c r="I52" s="126"/>
      <c r="J52" s="144"/>
      <c r="K52" s="142">
        <f t="shared" si="6"/>
        <v>0</v>
      </c>
    </row>
    <row r="53" spans="1:11" x14ac:dyDescent="0.2">
      <c r="A53" s="163" t="s">
        <v>481</v>
      </c>
      <c r="B53" s="317" t="s">
        <v>468</v>
      </c>
      <c r="C53" s="143"/>
      <c r="D53" s="143"/>
      <c r="E53" s="143"/>
      <c r="F53" s="143"/>
      <c r="G53" s="143"/>
      <c r="H53" s="143"/>
      <c r="I53" s="126"/>
      <c r="J53" s="144"/>
      <c r="K53" s="142">
        <f t="shared" si="6"/>
        <v>0</v>
      </c>
    </row>
    <row r="54" spans="1:11" x14ac:dyDescent="0.2">
      <c r="A54" s="163" t="s">
        <v>475</v>
      </c>
      <c r="B54" s="317" t="s">
        <v>469</v>
      </c>
      <c r="C54" s="143">
        <v>3</v>
      </c>
      <c r="D54" s="143"/>
      <c r="E54" s="143"/>
      <c r="F54" s="143"/>
      <c r="G54" s="143">
        <v>3</v>
      </c>
      <c r="H54" s="143"/>
      <c r="I54" s="126">
        <v>3</v>
      </c>
      <c r="J54" s="144">
        <v>3</v>
      </c>
      <c r="K54" s="142">
        <f t="shared" si="6"/>
        <v>12</v>
      </c>
    </row>
    <row r="55" spans="1:11" x14ac:dyDescent="0.2">
      <c r="A55" s="163" t="s">
        <v>482</v>
      </c>
      <c r="B55" s="317" t="s">
        <v>470</v>
      </c>
      <c r="C55" s="143"/>
      <c r="D55" s="143"/>
      <c r="E55" s="143"/>
      <c r="F55" s="143"/>
      <c r="G55" s="143"/>
      <c r="H55" s="143"/>
      <c r="I55" s="126"/>
      <c r="J55" s="144"/>
      <c r="K55" s="142">
        <f t="shared" si="6"/>
        <v>0</v>
      </c>
    </row>
    <row r="56" spans="1:11" x14ac:dyDescent="0.2">
      <c r="A56" s="163" t="s">
        <v>483</v>
      </c>
      <c r="B56" s="317" t="s">
        <v>471</v>
      </c>
      <c r="C56" s="143"/>
      <c r="D56" s="143"/>
      <c r="E56" s="143"/>
      <c r="F56" s="143"/>
      <c r="G56" s="143"/>
      <c r="H56" s="143"/>
      <c r="I56" s="126"/>
      <c r="J56" s="144"/>
      <c r="K56" s="142">
        <f t="shared" si="6"/>
        <v>0</v>
      </c>
    </row>
    <row r="57" spans="1:11" x14ac:dyDescent="0.2">
      <c r="A57" s="163" t="s">
        <v>484</v>
      </c>
      <c r="B57" s="317" t="s">
        <v>472</v>
      </c>
      <c r="C57" s="145"/>
      <c r="D57" s="145"/>
      <c r="E57" s="145"/>
      <c r="F57" s="145"/>
      <c r="G57" s="145"/>
      <c r="H57" s="145"/>
      <c r="I57" s="146"/>
      <c r="J57" s="147"/>
      <c r="K57" s="148">
        <f t="shared" si="6"/>
        <v>0</v>
      </c>
    </row>
    <row r="58" spans="1:11" x14ac:dyDescent="0.2">
      <c r="A58" s="163" t="s">
        <v>474</v>
      </c>
      <c r="B58" s="317" t="s">
        <v>473</v>
      </c>
      <c r="C58" s="145"/>
      <c r="D58" s="145"/>
      <c r="E58" s="145"/>
      <c r="F58" s="145"/>
      <c r="G58" s="145"/>
      <c r="H58" s="145"/>
      <c r="I58" s="146"/>
      <c r="J58" s="147"/>
      <c r="K58" s="148">
        <f t="shared" si="6"/>
        <v>0</v>
      </c>
    </row>
    <row r="59" spans="1:11" x14ac:dyDescent="0.2">
      <c r="A59" s="321" t="s">
        <v>92</v>
      </c>
      <c r="B59" s="322" t="s">
        <v>93</v>
      </c>
      <c r="C59" s="157">
        <f t="shared" ref="C59:K59" si="7">SUM(C48:C58)</f>
        <v>3</v>
      </c>
      <c r="D59" s="157">
        <f t="shared" si="7"/>
        <v>0</v>
      </c>
      <c r="E59" s="157">
        <f t="shared" si="7"/>
        <v>0</v>
      </c>
      <c r="F59" s="157">
        <f t="shared" si="7"/>
        <v>0</v>
      </c>
      <c r="G59" s="157">
        <f t="shared" si="7"/>
        <v>3</v>
      </c>
      <c r="H59" s="157">
        <f t="shared" si="7"/>
        <v>0</v>
      </c>
      <c r="I59" s="157">
        <f t="shared" si="7"/>
        <v>3</v>
      </c>
      <c r="J59" s="157">
        <f t="shared" si="7"/>
        <v>3</v>
      </c>
      <c r="K59" s="148">
        <f t="shared" si="7"/>
        <v>12</v>
      </c>
    </row>
    <row r="60" spans="1:11" x14ac:dyDescent="0.2">
      <c r="A60" s="166" t="s">
        <v>555</v>
      </c>
      <c r="B60" s="320"/>
      <c r="C60" s="523"/>
      <c r="D60" s="524"/>
      <c r="E60" s="524"/>
      <c r="F60" s="524"/>
      <c r="G60" s="524"/>
      <c r="H60" s="524"/>
      <c r="I60" s="524"/>
      <c r="J60" s="524"/>
      <c r="K60" s="525"/>
    </row>
    <row r="61" spans="1:11" x14ac:dyDescent="0.2">
      <c r="A61" s="315" t="s">
        <v>462</v>
      </c>
      <c r="B61" s="316" t="s">
        <v>461</v>
      </c>
      <c r="C61" s="526"/>
      <c r="D61" s="527"/>
      <c r="E61" s="527"/>
      <c r="F61" s="527"/>
      <c r="G61" s="527"/>
      <c r="H61" s="527"/>
      <c r="I61" s="527"/>
      <c r="J61" s="527"/>
      <c r="K61" s="528"/>
    </row>
    <row r="62" spans="1:11" x14ac:dyDescent="0.2">
      <c r="A62" s="163" t="s">
        <v>476</v>
      </c>
      <c r="B62" s="317" t="s">
        <v>463</v>
      </c>
      <c r="C62" s="143"/>
      <c r="D62" s="143"/>
      <c r="E62" s="143"/>
      <c r="F62" s="143"/>
      <c r="G62" s="143"/>
      <c r="H62" s="143"/>
      <c r="I62" s="126"/>
      <c r="J62" s="144"/>
      <c r="K62" s="142">
        <f t="shared" ref="K62:K72" si="8">SUM(C62:J62)</f>
        <v>0</v>
      </c>
    </row>
    <row r="63" spans="1:11" x14ac:dyDescent="0.2">
      <c r="A63" s="163" t="s">
        <v>477</v>
      </c>
      <c r="B63" s="317" t="s">
        <v>464</v>
      </c>
      <c r="C63" s="143"/>
      <c r="D63" s="143"/>
      <c r="E63" s="143"/>
      <c r="F63" s="143"/>
      <c r="G63" s="143"/>
      <c r="H63" s="143"/>
      <c r="I63" s="126"/>
      <c r="J63" s="144"/>
      <c r="K63" s="142">
        <f t="shared" si="8"/>
        <v>0</v>
      </c>
    </row>
    <row r="64" spans="1:11" x14ac:dyDescent="0.2">
      <c r="A64" s="163" t="s">
        <v>478</v>
      </c>
      <c r="B64" s="317" t="s">
        <v>465</v>
      </c>
      <c r="C64" s="143">
        <v>1</v>
      </c>
      <c r="D64" s="143"/>
      <c r="E64" s="143"/>
      <c r="F64" s="143"/>
      <c r="G64" s="143"/>
      <c r="H64" s="143"/>
      <c r="I64" s="126"/>
      <c r="J64" s="144"/>
      <c r="K64" s="142">
        <f t="shared" si="8"/>
        <v>1</v>
      </c>
    </row>
    <row r="65" spans="1:11" x14ac:dyDescent="0.2">
      <c r="A65" s="163" t="s">
        <v>479</v>
      </c>
      <c r="B65" s="317" t="s">
        <v>466</v>
      </c>
      <c r="C65" s="143"/>
      <c r="D65" s="143"/>
      <c r="E65" s="143"/>
      <c r="F65" s="143"/>
      <c r="G65" s="143"/>
      <c r="H65" s="143"/>
      <c r="I65" s="126"/>
      <c r="J65" s="144"/>
      <c r="K65" s="142">
        <f t="shared" si="8"/>
        <v>0</v>
      </c>
    </row>
    <row r="66" spans="1:11" x14ac:dyDescent="0.2">
      <c r="A66" s="163" t="s">
        <v>480</v>
      </c>
      <c r="B66" s="317" t="s">
        <v>467</v>
      </c>
      <c r="C66" s="143"/>
      <c r="D66" s="143"/>
      <c r="E66" s="143"/>
      <c r="F66" s="143"/>
      <c r="G66" s="143"/>
      <c r="H66" s="143"/>
      <c r="I66" s="126"/>
      <c r="J66" s="144"/>
      <c r="K66" s="142">
        <f t="shared" si="8"/>
        <v>0</v>
      </c>
    </row>
    <row r="67" spans="1:11" x14ac:dyDescent="0.2">
      <c r="A67" s="163" t="s">
        <v>481</v>
      </c>
      <c r="B67" s="317" t="s">
        <v>468</v>
      </c>
      <c r="C67" s="143"/>
      <c r="D67" s="143"/>
      <c r="E67" s="143"/>
      <c r="F67" s="143"/>
      <c r="G67" s="143"/>
      <c r="H67" s="143"/>
      <c r="I67" s="126"/>
      <c r="J67" s="144"/>
      <c r="K67" s="142">
        <f t="shared" si="8"/>
        <v>0</v>
      </c>
    </row>
    <row r="68" spans="1:11" x14ac:dyDescent="0.2">
      <c r="A68" s="163" t="s">
        <v>475</v>
      </c>
      <c r="B68" s="317" t="s">
        <v>469</v>
      </c>
      <c r="C68" s="143"/>
      <c r="D68" s="143"/>
      <c r="E68" s="143"/>
      <c r="F68" s="143"/>
      <c r="G68" s="143"/>
      <c r="H68" s="143"/>
      <c r="I68" s="126"/>
      <c r="J68" s="144"/>
      <c r="K68" s="142">
        <f t="shared" si="8"/>
        <v>0</v>
      </c>
    </row>
    <row r="69" spans="1:11" x14ac:dyDescent="0.2">
      <c r="A69" s="163" t="s">
        <v>482</v>
      </c>
      <c r="B69" s="317" t="s">
        <v>470</v>
      </c>
      <c r="C69" s="143"/>
      <c r="D69" s="143"/>
      <c r="E69" s="143"/>
      <c r="F69" s="143"/>
      <c r="G69" s="143"/>
      <c r="H69" s="143"/>
      <c r="I69" s="126"/>
      <c r="J69" s="144"/>
      <c r="K69" s="142">
        <f t="shared" si="8"/>
        <v>0</v>
      </c>
    </row>
    <row r="70" spans="1:11" x14ac:dyDescent="0.2">
      <c r="A70" s="163" t="s">
        <v>483</v>
      </c>
      <c r="B70" s="317" t="s">
        <v>471</v>
      </c>
      <c r="C70" s="143"/>
      <c r="D70" s="143"/>
      <c r="E70" s="143"/>
      <c r="F70" s="143"/>
      <c r="G70" s="143"/>
      <c r="H70" s="143"/>
      <c r="I70" s="126"/>
      <c r="J70" s="144"/>
      <c r="K70" s="142">
        <f t="shared" si="8"/>
        <v>0</v>
      </c>
    </row>
    <row r="71" spans="1:11" ht="12.75" customHeight="1" x14ac:dyDescent="0.2">
      <c r="A71" s="163" t="s">
        <v>484</v>
      </c>
      <c r="B71" s="317" t="s">
        <v>472</v>
      </c>
      <c r="C71" s="143"/>
      <c r="D71" s="143"/>
      <c r="E71" s="145"/>
      <c r="F71" s="145"/>
      <c r="G71" s="145"/>
      <c r="H71" s="145"/>
      <c r="I71" s="146"/>
      <c r="J71" s="147"/>
      <c r="K71" s="148">
        <f t="shared" si="8"/>
        <v>0</v>
      </c>
    </row>
    <row r="72" spans="1:11" x14ac:dyDescent="0.2">
      <c r="A72" s="163" t="s">
        <v>474</v>
      </c>
      <c r="B72" s="317" t="s">
        <v>473</v>
      </c>
      <c r="C72" s="145"/>
      <c r="D72" s="145"/>
      <c r="E72" s="145"/>
      <c r="F72" s="145"/>
      <c r="G72" s="145"/>
      <c r="H72" s="145"/>
      <c r="I72" s="146"/>
      <c r="J72" s="147"/>
      <c r="K72" s="148">
        <f t="shared" si="8"/>
        <v>0</v>
      </c>
    </row>
    <row r="73" spans="1:11" x14ac:dyDescent="0.2">
      <c r="A73" s="321" t="s">
        <v>92</v>
      </c>
      <c r="B73" s="322" t="s">
        <v>93</v>
      </c>
      <c r="C73" s="157">
        <f t="shared" ref="C73:K73" si="9">SUM(C62:C72)</f>
        <v>1</v>
      </c>
      <c r="D73" s="157">
        <f t="shared" si="9"/>
        <v>0</v>
      </c>
      <c r="E73" s="157">
        <f t="shared" si="9"/>
        <v>0</v>
      </c>
      <c r="F73" s="157">
        <f t="shared" si="9"/>
        <v>0</v>
      </c>
      <c r="G73" s="157">
        <f t="shared" si="9"/>
        <v>0</v>
      </c>
      <c r="H73" s="157">
        <f t="shared" si="9"/>
        <v>0</v>
      </c>
      <c r="I73" s="157">
        <f t="shared" si="9"/>
        <v>0</v>
      </c>
      <c r="J73" s="157">
        <f t="shared" si="9"/>
        <v>0</v>
      </c>
      <c r="K73" s="148">
        <f t="shared" si="9"/>
        <v>1</v>
      </c>
    </row>
    <row r="74" spans="1:11" x14ac:dyDescent="0.2">
      <c r="A74" s="166" t="s">
        <v>600</v>
      </c>
      <c r="B74" s="320"/>
      <c r="C74" s="523"/>
      <c r="D74" s="524"/>
      <c r="E74" s="524"/>
      <c r="F74" s="524"/>
      <c r="G74" s="524"/>
      <c r="H74" s="524"/>
      <c r="I74" s="524"/>
      <c r="J74" s="524"/>
      <c r="K74" s="525"/>
    </row>
    <row r="75" spans="1:11" x14ac:dyDescent="0.2">
      <c r="A75" s="315" t="s">
        <v>462</v>
      </c>
      <c r="B75" s="316" t="s">
        <v>461</v>
      </c>
      <c r="C75" s="526"/>
      <c r="D75" s="527"/>
      <c r="E75" s="527"/>
      <c r="F75" s="527"/>
      <c r="G75" s="527"/>
      <c r="H75" s="527"/>
      <c r="I75" s="527"/>
      <c r="J75" s="527"/>
      <c r="K75" s="528"/>
    </row>
    <row r="76" spans="1:11" x14ac:dyDescent="0.2">
      <c r="A76" s="163" t="s">
        <v>476</v>
      </c>
      <c r="B76" s="317" t="s">
        <v>463</v>
      </c>
      <c r="C76" s="143"/>
      <c r="D76" s="143"/>
      <c r="E76" s="143"/>
      <c r="F76" s="143"/>
      <c r="G76" s="143"/>
      <c r="H76" s="143"/>
      <c r="I76" s="126"/>
      <c r="J76" s="144"/>
      <c r="K76" s="142">
        <f t="shared" ref="K76:K86" si="10">SUM(C76:J76)</f>
        <v>0</v>
      </c>
    </row>
    <row r="77" spans="1:11" x14ac:dyDescent="0.2">
      <c r="A77" s="163" t="s">
        <v>477</v>
      </c>
      <c r="B77" s="317" t="s">
        <v>464</v>
      </c>
      <c r="C77" s="143"/>
      <c r="D77" s="143"/>
      <c r="E77" s="143"/>
      <c r="F77" s="143"/>
      <c r="G77" s="143"/>
      <c r="H77" s="143"/>
      <c r="I77" s="126"/>
      <c r="J77" s="144"/>
      <c r="K77" s="142">
        <f t="shared" si="10"/>
        <v>0</v>
      </c>
    </row>
    <row r="78" spans="1:11" x14ac:dyDescent="0.2">
      <c r="A78" s="163" t="s">
        <v>478</v>
      </c>
      <c r="B78" s="317" t="s">
        <v>465</v>
      </c>
      <c r="C78" s="143"/>
      <c r="D78" s="143"/>
      <c r="E78" s="143"/>
      <c r="F78" s="143"/>
      <c r="G78" s="143"/>
      <c r="H78" s="143"/>
      <c r="I78" s="126"/>
      <c r="J78" s="144"/>
      <c r="K78" s="142">
        <f t="shared" si="10"/>
        <v>0</v>
      </c>
    </row>
    <row r="79" spans="1:11" x14ac:dyDescent="0.2">
      <c r="A79" s="163" t="s">
        <v>479</v>
      </c>
      <c r="B79" s="317" t="s">
        <v>466</v>
      </c>
      <c r="C79" s="143"/>
      <c r="D79" s="143"/>
      <c r="E79" s="143"/>
      <c r="F79" s="143"/>
      <c r="G79" s="143"/>
      <c r="H79" s="143"/>
      <c r="I79" s="126"/>
      <c r="J79" s="144"/>
      <c r="K79" s="142">
        <f t="shared" si="10"/>
        <v>0</v>
      </c>
    </row>
    <row r="80" spans="1:11" x14ac:dyDescent="0.2">
      <c r="A80" s="163" t="s">
        <v>480</v>
      </c>
      <c r="B80" s="317" t="s">
        <v>467</v>
      </c>
      <c r="C80" s="143"/>
      <c r="D80" s="143"/>
      <c r="E80" s="143"/>
      <c r="F80" s="143"/>
      <c r="G80" s="143"/>
      <c r="H80" s="143"/>
      <c r="I80" s="126"/>
      <c r="J80" s="144"/>
      <c r="K80" s="142">
        <f t="shared" si="10"/>
        <v>0</v>
      </c>
    </row>
    <row r="81" spans="1:11" x14ac:dyDescent="0.2">
      <c r="A81" s="163" t="s">
        <v>481</v>
      </c>
      <c r="B81" s="317" t="s">
        <v>468</v>
      </c>
      <c r="C81" s="143"/>
      <c r="D81" s="143"/>
      <c r="E81" s="143"/>
      <c r="F81" s="143"/>
      <c r="G81" s="143"/>
      <c r="H81" s="143"/>
      <c r="I81" s="126"/>
      <c r="J81" s="144"/>
      <c r="K81" s="142">
        <f t="shared" si="10"/>
        <v>0</v>
      </c>
    </row>
    <row r="82" spans="1:11" x14ac:dyDescent="0.2">
      <c r="A82" s="163" t="s">
        <v>475</v>
      </c>
      <c r="B82" s="317" t="s">
        <v>469</v>
      </c>
      <c r="C82" s="143"/>
      <c r="D82" s="143"/>
      <c r="E82" s="143"/>
      <c r="F82" s="143"/>
      <c r="G82" s="143"/>
      <c r="H82" s="143"/>
      <c r="I82" s="126"/>
      <c r="J82" s="144"/>
      <c r="K82" s="142">
        <f t="shared" si="10"/>
        <v>0</v>
      </c>
    </row>
    <row r="83" spans="1:11" x14ac:dyDescent="0.2">
      <c r="A83" s="163" t="s">
        <v>482</v>
      </c>
      <c r="B83" s="317" t="s">
        <v>470</v>
      </c>
      <c r="C83" s="143"/>
      <c r="D83" s="143"/>
      <c r="E83" s="143"/>
      <c r="F83" s="143"/>
      <c r="G83" s="143"/>
      <c r="H83" s="143"/>
      <c r="I83" s="126">
        <v>4</v>
      </c>
      <c r="J83" s="144">
        <v>4</v>
      </c>
      <c r="K83" s="142">
        <f t="shared" si="10"/>
        <v>8</v>
      </c>
    </row>
    <row r="84" spans="1:11" x14ac:dyDescent="0.2">
      <c r="A84" s="163" t="s">
        <v>483</v>
      </c>
      <c r="B84" s="317" t="s">
        <v>471</v>
      </c>
      <c r="C84" s="143"/>
      <c r="D84" s="143"/>
      <c r="E84" s="143"/>
      <c r="F84" s="143"/>
      <c r="G84" s="143"/>
      <c r="H84" s="143"/>
      <c r="I84" s="126"/>
      <c r="J84" s="144"/>
      <c r="K84" s="142">
        <f t="shared" si="10"/>
        <v>0</v>
      </c>
    </row>
    <row r="85" spans="1:11" ht="12.75" customHeight="1" x14ac:dyDescent="0.2">
      <c r="A85" s="163" t="s">
        <v>484</v>
      </c>
      <c r="B85" s="317" t="s">
        <v>472</v>
      </c>
      <c r="C85" s="145"/>
      <c r="D85" s="145"/>
      <c r="E85" s="145"/>
      <c r="F85" s="145"/>
      <c r="G85" s="145"/>
      <c r="H85" s="145"/>
      <c r="I85" s="146"/>
      <c r="J85" s="147"/>
      <c r="K85" s="148">
        <f t="shared" si="10"/>
        <v>0</v>
      </c>
    </row>
    <row r="86" spans="1:11" x14ac:dyDescent="0.2">
      <c r="A86" s="163" t="s">
        <v>474</v>
      </c>
      <c r="B86" s="317" t="s">
        <v>473</v>
      </c>
      <c r="C86" s="145"/>
      <c r="D86" s="145"/>
      <c r="E86" s="145"/>
      <c r="F86" s="145"/>
      <c r="G86" s="145"/>
      <c r="H86" s="145"/>
      <c r="I86" s="146"/>
      <c r="J86" s="147"/>
      <c r="K86" s="148">
        <f t="shared" si="10"/>
        <v>0</v>
      </c>
    </row>
    <row r="87" spans="1:11" x14ac:dyDescent="0.2">
      <c r="A87" s="321" t="s">
        <v>92</v>
      </c>
      <c r="B87" s="322" t="s">
        <v>93</v>
      </c>
      <c r="C87" s="157">
        <f t="shared" ref="C87:K87" si="11">SUM(C76:C86)</f>
        <v>0</v>
      </c>
      <c r="D87" s="157">
        <f t="shared" si="11"/>
        <v>0</v>
      </c>
      <c r="E87" s="157">
        <f t="shared" si="11"/>
        <v>0</v>
      </c>
      <c r="F87" s="157">
        <f t="shared" si="11"/>
        <v>0</v>
      </c>
      <c r="G87" s="157">
        <f t="shared" si="11"/>
        <v>0</v>
      </c>
      <c r="H87" s="157">
        <f t="shared" si="11"/>
        <v>0</v>
      </c>
      <c r="I87" s="157">
        <f t="shared" si="11"/>
        <v>4</v>
      </c>
      <c r="J87" s="157">
        <f t="shared" si="11"/>
        <v>4</v>
      </c>
      <c r="K87" s="148">
        <f t="shared" si="11"/>
        <v>8</v>
      </c>
    </row>
    <row r="88" spans="1:11" x14ac:dyDescent="0.2">
      <c r="A88" s="166" t="s">
        <v>505</v>
      </c>
      <c r="B88" s="320"/>
      <c r="C88" s="523"/>
      <c r="D88" s="524"/>
      <c r="E88" s="524"/>
      <c r="F88" s="524"/>
      <c r="G88" s="524"/>
      <c r="H88" s="524"/>
      <c r="I88" s="524"/>
      <c r="J88" s="524"/>
      <c r="K88" s="525"/>
    </row>
    <row r="89" spans="1:11" x14ac:dyDescent="0.2">
      <c r="A89" s="315" t="s">
        <v>462</v>
      </c>
      <c r="B89" s="316" t="s">
        <v>461</v>
      </c>
      <c r="C89" s="526"/>
      <c r="D89" s="527"/>
      <c r="E89" s="527"/>
      <c r="F89" s="527"/>
      <c r="G89" s="527"/>
      <c r="H89" s="527"/>
      <c r="I89" s="527"/>
      <c r="J89" s="527"/>
      <c r="K89" s="528"/>
    </row>
    <row r="90" spans="1:11" x14ac:dyDescent="0.2">
      <c r="A90" s="163" t="s">
        <v>476</v>
      </c>
      <c r="B90" s="317" t="s">
        <v>463</v>
      </c>
      <c r="C90" s="143">
        <f t="shared" ref="C90:J101" si="12">SUM(C6,C20,C34,C48,C62,C76)</f>
        <v>0</v>
      </c>
      <c r="D90" s="143">
        <f t="shared" si="12"/>
        <v>0</v>
      </c>
      <c r="E90" s="143">
        <f t="shared" si="12"/>
        <v>0</v>
      </c>
      <c r="F90" s="143">
        <f t="shared" si="12"/>
        <v>0</v>
      </c>
      <c r="G90" s="143">
        <f t="shared" si="12"/>
        <v>0</v>
      </c>
      <c r="H90" s="143">
        <f t="shared" si="12"/>
        <v>0</v>
      </c>
      <c r="I90" s="143">
        <f t="shared" si="12"/>
        <v>0</v>
      </c>
      <c r="J90" s="143">
        <f t="shared" si="12"/>
        <v>0</v>
      </c>
      <c r="K90" s="142">
        <f t="shared" ref="K90:K100" si="13">SUM(C90:J90)</f>
        <v>0</v>
      </c>
    </row>
    <row r="91" spans="1:11" x14ac:dyDescent="0.2">
      <c r="A91" s="163" t="s">
        <v>477</v>
      </c>
      <c r="B91" s="317" t="s">
        <v>464</v>
      </c>
      <c r="C91" s="143">
        <f t="shared" si="12"/>
        <v>0</v>
      </c>
      <c r="D91" s="143">
        <f t="shared" si="12"/>
        <v>0</v>
      </c>
      <c r="E91" s="143">
        <f t="shared" si="12"/>
        <v>0</v>
      </c>
      <c r="F91" s="143">
        <f t="shared" si="12"/>
        <v>0</v>
      </c>
      <c r="G91" s="143">
        <f t="shared" si="12"/>
        <v>0</v>
      </c>
      <c r="H91" s="143">
        <f t="shared" si="12"/>
        <v>0</v>
      </c>
      <c r="I91" s="143">
        <f t="shared" si="12"/>
        <v>0</v>
      </c>
      <c r="J91" s="143">
        <f t="shared" si="12"/>
        <v>0</v>
      </c>
      <c r="K91" s="142">
        <f t="shared" si="13"/>
        <v>0</v>
      </c>
    </row>
    <row r="92" spans="1:11" x14ac:dyDescent="0.2">
      <c r="A92" s="163" t="s">
        <v>478</v>
      </c>
      <c r="B92" s="317" t="s">
        <v>465</v>
      </c>
      <c r="C92" s="143">
        <f t="shared" si="12"/>
        <v>1</v>
      </c>
      <c r="D92" s="143">
        <f t="shared" si="12"/>
        <v>0</v>
      </c>
      <c r="E92" s="143">
        <f t="shared" si="12"/>
        <v>0</v>
      </c>
      <c r="F92" s="143">
        <f t="shared" si="12"/>
        <v>0</v>
      </c>
      <c r="G92" s="143">
        <f t="shared" si="12"/>
        <v>0</v>
      </c>
      <c r="H92" s="143">
        <f t="shared" si="12"/>
        <v>0</v>
      </c>
      <c r="I92" s="143">
        <f t="shared" si="12"/>
        <v>1</v>
      </c>
      <c r="J92" s="143">
        <f t="shared" si="12"/>
        <v>1</v>
      </c>
      <c r="K92" s="142">
        <f t="shared" si="13"/>
        <v>3</v>
      </c>
    </row>
    <row r="93" spans="1:11" x14ac:dyDescent="0.2">
      <c r="A93" s="163" t="s">
        <v>479</v>
      </c>
      <c r="B93" s="317" t="s">
        <v>466</v>
      </c>
      <c r="C93" s="143">
        <f t="shared" si="12"/>
        <v>0</v>
      </c>
      <c r="D93" s="143">
        <f t="shared" si="12"/>
        <v>0</v>
      </c>
      <c r="E93" s="143">
        <f t="shared" si="12"/>
        <v>0</v>
      </c>
      <c r="F93" s="143">
        <f t="shared" si="12"/>
        <v>0</v>
      </c>
      <c r="G93" s="143">
        <f t="shared" si="12"/>
        <v>1</v>
      </c>
      <c r="H93" s="143">
        <f t="shared" si="12"/>
        <v>1</v>
      </c>
      <c r="I93" s="143">
        <f t="shared" si="12"/>
        <v>0</v>
      </c>
      <c r="J93" s="143">
        <f t="shared" si="12"/>
        <v>0</v>
      </c>
      <c r="K93" s="142">
        <f t="shared" si="13"/>
        <v>2</v>
      </c>
    </row>
    <row r="94" spans="1:11" x14ac:dyDescent="0.2">
      <c r="A94" s="163" t="s">
        <v>480</v>
      </c>
      <c r="B94" s="317" t="s">
        <v>467</v>
      </c>
      <c r="C94" s="143">
        <f t="shared" si="12"/>
        <v>4</v>
      </c>
      <c r="D94" s="143">
        <f t="shared" si="12"/>
        <v>1</v>
      </c>
      <c r="E94" s="143">
        <f t="shared" si="12"/>
        <v>0</v>
      </c>
      <c r="F94" s="143">
        <f t="shared" si="12"/>
        <v>0</v>
      </c>
      <c r="G94" s="143">
        <f t="shared" si="12"/>
        <v>4</v>
      </c>
      <c r="H94" s="143">
        <f t="shared" si="12"/>
        <v>2</v>
      </c>
      <c r="I94" s="143">
        <f t="shared" si="12"/>
        <v>5</v>
      </c>
      <c r="J94" s="143">
        <f t="shared" si="12"/>
        <v>5</v>
      </c>
      <c r="K94" s="142">
        <f t="shared" si="13"/>
        <v>21</v>
      </c>
    </row>
    <row r="95" spans="1:11" x14ac:dyDescent="0.2">
      <c r="A95" s="163" t="s">
        <v>481</v>
      </c>
      <c r="B95" s="317" t="s">
        <v>468</v>
      </c>
      <c r="C95" s="143">
        <f t="shared" si="12"/>
        <v>0</v>
      </c>
      <c r="D95" s="143">
        <f t="shared" si="12"/>
        <v>0</v>
      </c>
      <c r="E95" s="143">
        <f t="shared" si="12"/>
        <v>0</v>
      </c>
      <c r="F95" s="143">
        <f t="shared" si="12"/>
        <v>0</v>
      </c>
      <c r="G95" s="143">
        <f t="shared" si="12"/>
        <v>0</v>
      </c>
      <c r="H95" s="143">
        <f t="shared" si="12"/>
        <v>0</v>
      </c>
      <c r="I95" s="143">
        <f t="shared" si="12"/>
        <v>0</v>
      </c>
      <c r="J95" s="143">
        <f t="shared" si="12"/>
        <v>0</v>
      </c>
      <c r="K95" s="142">
        <f t="shared" si="13"/>
        <v>0</v>
      </c>
    </row>
    <row r="96" spans="1:11" x14ac:dyDescent="0.2">
      <c r="A96" s="163" t="s">
        <v>475</v>
      </c>
      <c r="B96" s="317" t="s">
        <v>469</v>
      </c>
      <c r="C96" s="143">
        <f t="shared" si="12"/>
        <v>3</v>
      </c>
      <c r="D96" s="143">
        <f t="shared" si="12"/>
        <v>0</v>
      </c>
      <c r="E96" s="143">
        <f t="shared" si="12"/>
        <v>0</v>
      </c>
      <c r="F96" s="143">
        <f t="shared" si="12"/>
        <v>0</v>
      </c>
      <c r="G96" s="143">
        <f t="shared" si="12"/>
        <v>3</v>
      </c>
      <c r="H96" s="143">
        <f t="shared" si="12"/>
        <v>0</v>
      </c>
      <c r="I96" s="143">
        <f t="shared" si="12"/>
        <v>3</v>
      </c>
      <c r="J96" s="143">
        <f t="shared" si="12"/>
        <v>3</v>
      </c>
      <c r="K96" s="142">
        <f t="shared" si="13"/>
        <v>12</v>
      </c>
    </row>
    <row r="97" spans="1:11" x14ac:dyDescent="0.2">
      <c r="A97" s="163" t="s">
        <v>482</v>
      </c>
      <c r="B97" s="317" t="s">
        <v>470</v>
      </c>
      <c r="C97" s="143">
        <f t="shared" si="12"/>
        <v>0</v>
      </c>
      <c r="D97" s="143">
        <f t="shared" si="12"/>
        <v>0</v>
      </c>
      <c r="E97" s="143">
        <f t="shared" si="12"/>
        <v>0</v>
      </c>
      <c r="F97" s="143">
        <f t="shared" si="12"/>
        <v>0</v>
      </c>
      <c r="G97" s="143">
        <f t="shared" si="12"/>
        <v>5</v>
      </c>
      <c r="H97" s="143">
        <f t="shared" si="12"/>
        <v>1</v>
      </c>
      <c r="I97" s="143">
        <f t="shared" si="12"/>
        <v>9</v>
      </c>
      <c r="J97" s="143">
        <f t="shared" si="12"/>
        <v>8</v>
      </c>
      <c r="K97" s="142">
        <f t="shared" si="13"/>
        <v>23</v>
      </c>
    </row>
    <row r="98" spans="1:11" x14ac:dyDescent="0.2">
      <c r="A98" s="163" t="s">
        <v>483</v>
      </c>
      <c r="B98" s="317" t="s">
        <v>471</v>
      </c>
      <c r="C98" s="143">
        <f t="shared" si="12"/>
        <v>0</v>
      </c>
      <c r="D98" s="143">
        <f t="shared" si="12"/>
        <v>0</v>
      </c>
      <c r="E98" s="143">
        <f t="shared" si="12"/>
        <v>0</v>
      </c>
      <c r="F98" s="143">
        <f t="shared" si="12"/>
        <v>0</v>
      </c>
      <c r="G98" s="143">
        <f t="shared" si="12"/>
        <v>0</v>
      </c>
      <c r="H98" s="143">
        <f t="shared" si="12"/>
        <v>0</v>
      </c>
      <c r="I98" s="143">
        <f t="shared" si="12"/>
        <v>0</v>
      </c>
      <c r="J98" s="143">
        <f t="shared" si="12"/>
        <v>0</v>
      </c>
      <c r="K98" s="142">
        <f t="shared" si="13"/>
        <v>0</v>
      </c>
    </row>
    <row r="99" spans="1:11" ht="12.75" customHeight="1" x14ac:dyDescent="0.2">
      <c r="A99" s="163" t="s">
        <v>484</v>
      </c>
      <c r="B99" s="317" t="s">
        <v>472</v>
      </c>
      <c r="C99" s="143">
        <f t="shared" si="12"/>
        <v>0</v>
      </c>
      <c r="D99" s="143">
        <f t="shared" si="12"/>
        <v>0</v>
      </c>
      <c r="E99" s="143">
        <f t="shared" si="12"/>
        <v>0</v>
      </c>
      <c r="F99" s="143">
        <f t="shared" si="12"/>
        <v>0</v>
      </c>
      <c r="G99" s="143">
        <f t="shared" si="12"/>
        <v>0</v>
      </c>
      <c r="H99" s="143">
        <f t="shared" si="12"/>
        <v>0</v>
      </c>
      <c r="I99" s="143">
        <f t="shared" si="12"/>
        <v>0</v>
      </c>
      <c r="J99" s="143">
        <f t="shared" si="12"/>
        <v>0</v>
      </c>
      <c r="K99" s="142">
        <f t="shared" si="13"/>
        <v>0</v>
      </c>
    </row>
    <row r="100" spans="1:11" ht="13.5" thickBot="1" x14ac:dyDescent="0.25">
      <c r="A100" s="163" t="s">
        <v>474</v>
      </c>
      <c r="B100" s="317" t="s">
        <v>473</v>
      </c>
      <c r="C100" s="301">
        <f t="shared" si="12"/>
        <v>0</v>
      </c>
      <c r="D100" s="301">
        <f t="shared" si="12"/>
        <v>0</v>
      </c>
      <c r="E100" s="301">
        <f t="shared" si="12"/>
        <v>0</v>
      </c>
      <c r="F100" s="301">
        <f t="shared" si="12"/>
        <v>0</v>
      </c>
      <c r="G100" s="301">
        <f t="shared" si="12"/>
        <v>0</v>
      </c>
      <c r="H100" s="301">
        <f t="shared" si="12"/>
        <v>0</v>
      </c>
      <c r="I100" s="301">
        <f t="shared" si="12"/>
        <v>0</v>
      </c>
      <c r="J100" s="301">
        <f t="shared" si="12"/>
        <v>0</v>
      </c>
      <c r="K100" s="276">
        <f t="shared" si="13"/>
        <v>0</v>
      </c>
    </row>
    <row r="101" spans="1:11" ht="13.5" thickBot="1" x14ac:dyDescent="0.25">
      <c r="A101" s="323" t="s">
        <v>559</v>
      </c>
      <c r="B101" s="324" t="s">
        <v>93</v>
      </c>
      <c r="C101" s="325">
        <f t="shared" si="12"/>
        <v>8</v>
      </c>
      <c r="D101" s="325">
        <f t="shared" si="12"/>
        <v>1</v>
      </c>
      <c r="E101" s="325">
        <f t="shared" si="12"/>
        <v>0</v>
      </c>
      <c r="F101" s="325">
        <f t="shared" si="12"/>
        <v>0</v>
      </c>
      <c r="G101" s="325">
        <f t="shared" si="12"/>
        <v>13</v>
      </c>
      <c r="H101" s="325">
        <f t="shared" si="12"/>
        <v>4</v>
      </c>
      <c r="I101" s="325">
        <f t="shared" si="12"/>
        <v>18</v>
      </c>
      <c r="J101" s="325">
        <f t="shared" si="12"/>
        <v>17</v>
      </c>
      <c r="K101" s="326">
        <f>SUM(K90:K100)</f>
        <v>61</v>
      </c>
    </row>
  </sheetData>
  <mergeCells count="20">
    <mergeCell ref="M1:W1"/>
    <mergeCell ref="B4:K4"/>
    <mergeCell ref="C46:K46"/>
    <mergeCell ref="C47:K47"/>
    <mergeCell ref="C60:K60"/>
    <mergeCell ref="A1:K1"/>
    <mergeCell ref="C2:D2"/>
    <mergeCell ref="E2:F2"/>
    <mergeCell ref="G2:H2"/>
    <mergeCell ref="I2:J2"/>
    <mergeCell ref="C32:K32"/>
    <mergeCell ref="C33:K33"/>
    <mergeCell ref="C5:K5"/>
    <mergeCell ref="C18:K18"/>
    <mergeCell ref="C19:K19"/>
    <mergeCell ref="C88:K88"/>
    <mergeCell ref="C89:K89"/>
    <mergeCell ref="C61:K61"/>
    <mergeCell ref="C74:K74"/>
    <mergeCell ref="C75:K75"/>
  </mergeCells>
  <pageMargins left="0.7" right="0.7" top="0.75" bottom="0.75" header="0.3" footer="0.3"/>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46"/>
  <sheetViews>
    <sheetView zoomScaleNormal="100" workbookViewId="0">
      <selection activeCell="B12" sqref="B12"/>
    </sheetView>
  </sheetViews>
  <sheetFormatPr defaultColWidth="9.140625"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545" t="s">
        <v>359</v>
      </c>
      <c r="B1" s="536"/>
      <c r="D1" s="541" t="s">
        <v>373</v>
      </c>
      <c r="E1" s="542"/>
      <c r="F1" s="542"/>
      <c r="G1" s="542"/>
      <c r="H1" s="542"/>
      <c r="I1" s="543"/>
    </row>
    <row r="2" spans="1:9" s="5" customFormat="1" ht="38.25" x14ac:dyDescent="0.2">
      <c r="A2" s="14" t="s">
        <v>505</v>
      </c>
      <c r="B2" s="39"/>
      <c r="C2" s="1"/>
      <c r="D2" s="108" t="s">
        <v>505</v>
      </c>
      <c r="E2" s="348" t="s">
        <v>0</v>
      </c>
      <c r="F2" s="348" t="s">
        <v>2</v>
      </c>
      <c r="G2" s="348" t="s">
        <v>1</v>
      </c>
      <c r="H2" s="348" t="s">
        <v>3</v>
      </c>
      <c r="I2" s="221" t="s">
        <v>71</v>
      </c>
    </row>
    <row r="3" spans="1:9" s="5" customFormat="1" x14ac:dyDescent="0.2">
      <c r="A3" s="27" t="s">
        <v>12</v>
      </c>
      <c r="B3" s="65" t="s">
        <v>509</v>
      </c>
      <c r="C3" s="1"/>
      <c r="D3" s="97" t="s">
        <v>94</v>
      </c>
      <c r="E3" s="7">
        <v>1</v>
      </c>
      <c r="F3" s="7"/>
      <c r="G3" s="7">
        <v>1</v>
      </c>
      <c r="H3" s="7">
        <v>2</v>
      </c>
      <c r="I3" s="28">
        <f>SUM(E3:H3)</f>
        <v>4</v>
      </c>
    </row>
    <row r="4" spans="1:9" ht="13.5" thickBot="1" x14ac:dyDescent="0.25">
      <c r="A4" s="17" t="s">
        <v>8</v>
      </c>
      <c r="B4" s="63" t="s">
        <v>510</v>
      </c>
      <c r="D4" s="98" t="s">
        <v>406</v>
      </c>
      <c r="E4" s="96">
        <v>0</v>
      </c>
      <c r="F4" s="96"/>
      <c r="G4" s="96">
        <v>1</v>
      </c>
      <c r="H4" s="96">
        <v>1</v>
      </c>
      <c r="I4" s="222">
        <f>SUM(E4:H4)</f>
        <v>2</v>
      </c>
    </row>
    <row r="5" spans="1:9" x14ac:dyDescent="0.2">
      <c r="A5" s="17" t="s">
        <v>9</v>
      </c>
      <c r="B5" s="63"/>
    </row>
    <row r="6" spans="1:9" x14ac:dyDescent="0.2">
      <c r="A6" s="17" t="s">
        <v>10</v>
      </c>
      <c r="B6" s="356">
        <v>43709</v>
      </c>
    </row>
    <row r="7" spans="1:9" x14ac:dyDescent="0.2">
      <c r="A7" s="64" t="s">
        <v>14</v>
      </c>
      <c r="B7" s="63" t="s">
        <v>511</v>
      </c>
    </row>
    <row r="8" spans="1:9" x14ac:dyDescent="0.2">
      <c r="A8" s="17" t="s">
        <v>16</v>
      </c>
      <c r="B8" s="63" t="s">
        <v>512</v>
      </c>
    </row>
    <row r="9" spans="1:9" ht="25.5" x14ac:dyDescent="0.2">
      <c r="A9" s="17" t="s">
        <v>15</v>
      </c>
      <c r="B9" s="63" t="s">
        <v>513</v>
      </c>
    </row>
    <row r="10" spans="1:9" ht="89.25" x14ac:dyDescent="0.2">
      <c r="A10" s="17" t="s">
        <v>11</v>
      </c>
      <c r="B10" s="357" t="s">
        <v>534</v>
      </c>
    </row>
    <row r="11" spans="1:9" ht="25.5" x14ac:dyDescent="0.2">
      <c r="A11" s="17" t="s">
        <v>83</v>
      </c>
      <c r="B11" s="357" t="s">
        <v>533</v>
      </c>
    </row>
    <row r="12" spans="1:9" ht="51" x14ac:dyDescent="0.2">
      <c r="A12" s="17" t="s">
        <v>82</v>
      </c>
      <c r="B12" s="357" t="s">
        <v>514</v>
      </c>
    </row>
    <row r="13" spans="1:9" ht="15.75" thickBot="1" x14ac:dyDescent="0.3">
      <c r="A13" s="116" t="s">
        <v>76</v>
      </c>
      <c r="B13" s="489">
        <v>1</v>
      </c>
    </row>
    <row r="14" spans="1:9" x14ac:dyDescent="0.2">
      <c r="A14" s="61" t="s">
        <v>13</v>
      </c>
      <c r="B14" s="65" t="s">
        <v>515</v>
      </c>
    </row>
    <row r="15" spans="1:9" x14ac:dyDescent="0.2">
      <c r="A15" s="17" t="s">
        <v>8</v>
      </c>
      <c r="B15" s="63" t="s">
        <v>516</v>
      </c>
    </row>
    <row r="16" spans="1:9" x14ac:dyDescent="0.2">
      <c r="A16" s="17" t="s">
        <v>9</v>
      </c>
      <c r="B16" s="63"/>
    </row>
    <row r="17" spans="1:2" x14ac:dyDescent="0.2">
      <c r="A17" s="17" t="s">
        <v>10</v>
      </c>
      <c r="B17" s="358">
        <v>2004</v>
      </c>
    </row>
    <row r="18" spans="1:2" x14ac:dyDescent="0.2">
      <c r="A18" s="64" t="s">
        <v>14</v>
      </c>
      <c r="B18" s="63" t="s">
        <v>511</v>
      </c>
    </row>
    <row r="19" spans="1:2" x14ac:dyDescent="0.2">
      <c r="A19" s="17" t="s">
        <v>16</v>
      </c>
      <c r="B19" s="63">
        <v>2</v>
      </c>
    </row>
    <row r="20" spans="1:2" ht="25.5" x14ac:dyDescent="0.2">
      <c r="A20" s="17" t="s">
        <v>15</v>
      </c>
      <c r="B20" s="63" t="s">
        <v>517</v>
      </c>
    </row>
    <row r="21" spans="1:2" ht="76.5" x14ac:dyDescent="0.2">
      <c r="A21" s="17" t="s">
        <v>11</v>
      </c>
      <c r="B21" s="359" t="s">
        <v>518</v>
      </c>
    </row>
    <row r="22" spans="1:2" ht="25.5" x14ac:dyDescent="0.2">
      <c r="A22" s="17" t="s">
        <v>83</v>
      </c>
      <c r="B22" s="359" t="s">
        <v>535</v>
      </c>
    </row>
    <row r="23" spans="1:2" ht="25.5" x14ac:dyDescent="0.2">
      <c r="A23" s="17" t="s">
        <v>82</v>
      </c>
      <c r="B23" s="359" t="s">
        <v>519</v>
      </c>
    </row>
    <row r="24" spans="1:2" ht="15.75" thickBot="1" x14ac:dyDescent="0.3">
      <c r="A24" s="114" t="s">
        <v>76</v>
      </c>
      <c r="B24" s="360">
        <v>0</v>
      </c>
    </row>
    <row r="25" spans="1:2" ht="25.5" x14ac:dyDescent="0.2">
      <c r="A25" s="61" t="s">
        <v>520</v>
      </c>
      <c r="B25" s="62" t="s">
        <v>521</v>
      </c>
    </row>
    <row r="26" spans="1:2" x14ac:dyDescent="0.2">
      <c r="A26" s="17" t="s">
        <v>8</v>
      </c>
      <c r="B26" s="63" t="s">
        <v>522</v>
      </c>
    </row>
    <row r="27" spans="1:2" x14ac:dyDescent="0.2">
      <c r="A27" s="17" t="s">
        <v>9</v>
      </c>
      <c r="B27" s="63"/>
    </row>
    <row r="28" spans="1:2" x14ac:dyDescent="0.2">
      <c r="A28" s="17" t="s">
        <v>10</v>
      </c>
      <c r="B28" s="358">
        <v>2012</v>
      </c>
    </row>
    <row r="29" spans="1:2" x14ac:dyDescent="0.2">
      <c r="A29" s="64" t="s">
        <v>14</v>
      </c>
      <c r="B29" s="63" t="s">
        <v>511</v>
      </c>
    </row>
    <row r="30" spans="1:2" x14ac:dyDescent="0.2">
      <c r="A30" s="17" t="s">
        <v>16</v>
      </c>
      <c r="B30" s="63">
        <v>3</v>
      </c>
    </row>
    <row r="31" spans="1:2" ht="25.5" x14ac:dyDescent="0.2">
      <c r="A31" s="17" t="s">
        <v>15</v>
      </c>
      <c r="B31" s="63" t="s">
        <v>523</v>
      </c>
    </row>
    <row r="32" spans="1:2" ht="89.25" x14ac:dyDescent="0.2">
      <c r="A32" s="17" t="s">
        <v>11</v>
      </c>
      <c r="B32" s="359" t="s">
        <v>524</v>
      </c>
    </row>
    <row r="33" spans="1:2" ht="38.25" x14ac:dyDescent="0.2">
      <c r="A33" s="17" t="s">
        <v>83</v>
      </c>
      <c r="B33" s="359" t="s">
        <v>525</v>
      </c>
    </row>
    <row r="34" spans="1:2" ht="25.5" x14ac:dyDescent="0.2">
      <c r="A34" s="17" t="s">
        <v>82</v>
      </c>
      <c r="B34" s="359" t="s">
        <v>519</v>
      </c>
    </row>
    <row r="35" spans="1:2" ht="15.75" thickBot="1" x14ac:dyDescent="0.3">
      <c r="A35" s="114" t="s">
        <v>76</v>
      </c>
      <c r="B35" s="360">
        <v>1</v>
      </c>
    </row>
    <row r="36" spans="1:2" x14ac:dyDescent="0.2">
      <c r="A36" s="61" t="s">
        <v>526</v>
      </c>
      <c r="B36" s="361" t="s">
        <v>527</v>
      </c>
    </row>
    <row r="37" spans="1:2" x14ac:dyDescent="0.2">
      <c r="A37" s="17" t="s">
        <v>8</v>
      </c>
      <c r="B37" s="362" t="s">
        <v>536</v>
      </c>
    </row>
    <row r="38" spans="1:2" x14ac:dyDescent="0.2">
      <c r="A38" s="17" t="s">
        <v>9</v>
      </c>
      <c r="B38" s="362"/>
    </row>
    <row r="39" spans="1:2" x14ac:dyDescent="0.2">
      <c r="A39" s="17" t="s">
        <v>10</v>
      </c>
      <c r="B39" s="363">
        <v>38873</v>
      </c>
    </row>
    <row r="40" spans="1:2" x14ac:dyDescent="0.2">
      <c r="A40" s="64" t="s">
        <v>14</v>
      </c>
      <c r="B40" s="362" t="s">
        <v>511</v>
      </c>
    </row>
    <row r="41" spans="1:2" x14ac:dyDescent="0.2">
      <c r="A41" s="17" t="s">
        <v>16</v>
      </c>
      <c r="B41" s="362" t="s">
        <v>528</v>
      </c>
    </row>
    <row r="42" spans="1:2" ht="25.5" x14ac:dyDescent="0.2">
      <c r="A42" s="17" t="s">
        <v>15</v>
      </c>
      <c r="B42" s="362" t="s">
        <v>529</v>
      </c>
    </row>
    <row r="43" spans="1:2" ht="38.25" x14ac:dyDescent="0.2">
      <c r="A43" s="17" t="s">
        <v>11</v>
      </c>
      <c r="B43" s="364" t="s">
        <v>530</v>
      </c>
    </row>
    <row r="44" spans="1:2" ht="25.5" x14ac:dyDescent="0.2">
      <c r="A44" s="17" t="s">
        <v>83</v>
      </c>
      <c r="B44" s="364" t="s">
        <v>531</v>
      </c>
    </row>
    <row r="45" spans="1:2" ht="38.25" x14ac:dyDescent="0.2">
      <c r="A45" s="17" t="s">
        <v>82</v>
      </c>
      <c r="B45" s="364" t="s">
        <v>532</v>
      </c>
    </row>
    <row r="46" spans="1:2" ht="15.75" thickBot="1" x14ac:dyDescent="0.3">
      <c r="A46" s="114" t="s">
        <v>76</v>
      </c>
      <c r="B46" s="360">
        <v>0</v>
      </c>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18"/>
  <sheetViews>
    <sheetView zoomScaleNormal="100" workbookViewId="0">
      <selection activeCell="D6" sqref="D6"/>
    </sheetView>
  </sheetViews>
  <sheetFormatPr defaultColWidth="9.140625"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546" t="s">
        <v>441</v>
      </c>
      <c r="B1" s="547"/>
      <c r="D1" s="541" t="s">
        <v>372</v>
      </c>
      <c r="E1" s="542"/>
      <c r="F1" s="542"/>
      <c r="G1" s="542"/>
      <c r="H1" s="542"/>
      <c r="I1" s="543"/>
    </row>
    <row r="2" spans="1:9" s="5" customFormat="1" ht="38.25" customHeight="1" x14ac:dyDescent="0.2">
      <c r="A2" s="14" t="s">
        <v>7</v>
      </c>
      <c r="B2" s="39"/>
      <c r="D2" s="108" t="s">
        <v>7</v>
      </c>
      <c r="E2" s="215" t="s">
        <v>0</v>
      </c>
      <c r="F2" s="215" t="s">
        <v>2</v>
      </c>
      <c r="G2" s="215" t="s">
        <v>1</v>
      </c>
      <c r="H2" s="215" t="s">
        <v>3</v>
      </c>
      <c r="I2" s="221" t="s">
        <v>71</v>
      </c>
    </row>
    <row r="3" spans="1:9" s="5" customFormat="1" ht="12.75" customHeight="1" x14ac:dyDescent="0.2">
      <c r="A3" s="27" t="s">
        <v>17</v>
      </c>
      <c r="B3" s="65"/>
      <c r="D3" s="97" t="s">
        <v>94</v>
      </c>
      <c r="E3" s="7"/>
      <c r="F3" s="7"/>
      <c r="G3" s="7"/>
      <c r="H3" s="7"/>
      <c r="I3" s="28">
        <f>SUM(E3:H3)</f>
        <v>0</v>
      </c>
    </row>
    <row r="4" spans="1:9" s="5" customFormat="1" ht="12.75" customHeight="1" thickBot="1" x14ac:dyDescent="0.25">
      <c r="A4" s="224" t="s">
        <v>488</v>
      </c>
      <c r="B4" s="65"/>
      <c r="D4" s="98" t="s">
        <v>406</v>
      </c>
      <c r="E4" s="96"/>
      <c r="F4" s="96"/>
      <c r="G4" s="96"/>
      <c r="H4" s="96"/>
      <c r="I4" s="222">
        <f>SUM(E4:H4)</f>
        <v>0</v>
      </c>
    </row>
    <row r="5" spans="1:9" ht="12.75" customHeight="1" x14ac:dyDescent="0.2">
      <c r="A5" s="163" t="s">
        <v>98</v>
      </c>
      <c r="B5" s="223"/>
    </row>
    <row r="6" spans="1:9" ht="25.5" customHeight="1" x14ac:dyDescent="0.2">
      <c r="A6" s="163" t="s">
        <v>15</v>
      </c>
      <c r="B6" s="223"/>
    </row>
    <row r="7" spans="1:9" ht="15.75" thickBot="1" x14ac:dyDescent="0.3">
      <c r="A7" s="114" t="s">
        <v>76</v>
      </c>
      <c r="B7" s="115"/>
    </row>
    <row r="8" spans="1:9" x14ac:dyDescent="0.2">
      <c r="A8" s="224" t="s">
        <v>18</v>
      </c>
      <c r="B8" s="225"/>
    </row>
    <row r="9" spans="1:9" x14ac:dyDescent="0.2">
      <c r="A9" s="224" t="s">
        <v>488</v>
      </c>
      <c r="B9" s="225"/>
    </row>
    <row r="10" spans="1:9" ht="12.75" customHeight="1" x14ac:dyDescent="0.2">
      <c r="A10" s="163" t="s">
        <v>98</v>
      </c>
      <c r="B10" s="223"/>
    </row>
    <row r="11" spans="1:9" x14ac:dyDescent="0.2">
      <c r="A11" s="163" t="s">
        <v>10</v>
      </c>
      <c r="B11" s="223"/>
    </row>
    <row r="12" spans="1:9" x14ac:dyDescent="0.2">
      <c r="A12" s="163" t="s">
        <v>16</v>
      </c>
      <c r="B12" s="223"/>
    </row>
    <row r="13" spans="1:9" ht="25.5" x14ac:dyDescent="0.2">
      <c r="A13" s="163" t="s">
        <v>15</v>
      </c>
      <c r="B13" s="223"/>
    </row>
    <row r="14" spans="1:9" ht="25.5" x14ac:dyDescent="0.2">
      <c r="A14" s="164" t="s">
        <v>11</v>
      </c>
      <c r="B14" s="223"/>
    </row>
    <row r="15" spans="1:9" ht="15.75" thickBot="1" x14ac:dyDescent="0.3">
      <c r="A15" s="114" t="s">
        <v>76</v>
      </c>
      <c r="B15" s="115"/>
    </row>
    <row r="16" spans="1:9" ht="15" x14ac:dyDescent="0.25">
      <c r="A16" s="117"/>
      <c r="B16" s="72"/>
    </row>
    <row r="17" spans="1:2" s="47" customFormat="1" ht="15" customHeight="1" x14ac:dyDescent="0.2">
      <c r="A17" s="548" t="s">
        <v>86</v>
      </c>
      <c r="B17" s="548"/>
    </row>
    <row r="18" spans="1:2" s="47" customFormat="1" ht="15" customHeight="1" x14ac:dyDescent="0.2">
      <c r="A18" s="548"/>
      <c r="B18" s="548"/>
    </row>
  </sheetData>
  <mergeCells count="3">
    <mergeCell ref="A1:B1"/>
    <mergeCell ref="A17:B18"/>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14"/>
  <sheetViews>
    <sheetView workbookViewId="0">
      <selection activeCell="D12" sqref="D12"/>
    </sheetView>
  </sheetViews>
  <sheetFormatPr defaultColWidth="9.140625"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546" t="s">
        <v>442</v>
      </c>
      <c r="B1" s="547"/>
      <c r="D1" s="541" t="s">
        <v>371</v>
      </c>
      <c r="E1" s="542"/>
      <c r="F1" s="542"/>
      <c r="G1" s="542"/>
      <c r="H1" s="542"/>
      <c r="I1" s="543"/>
    </row>
    <row r="2" spans="1:9" s="5" customFormat="1" ht="38.25" customHeight="1" x14ac:dyDescent="0.2">
      <c r="A2" s="14" t="s">
        <v>505</v>
      </c>
      <c r="B2" s="39"/>
      <c r="D2" s="108" t="s">
        <v>505</v>
      </c>
      <c r="E2" s="490" t="s">
        <v>0</v>
      </c>
      <c r="F2" s="490" t="s">
        <v>2</v>
      </c>
      <c r="G2" s="490" t="s">
        <v>1</v>
      </c>
      <c r="H2" s="490" t="s">
        <v>3</v>
      </c>
      <c r="I2" s="221" t="s">
        <v>71</v>
      </c>
    </row>
    <row r="3" spans="1:9" s="5" customFormat="1" x14ac:dyDescent="0.2">
      <c r="A3" s="27" t="s">
        <v>17</v>
      </c>
      <c r="B3" s="494" t="s">
        <v>602</v>
      </c>
      <c r="D3" s="97" t="s">
        <v>94</v>
      </c>
      <c r="E3" s="7">
        <v>1</v>
      </c>
      <c r="F3" s="7"/>
      <c r="G3" s="7"/>
      <c r="H3" s="7"/>
      <c r="I3" s="28">
        <f>SUM(E3:H3)</f>
        <v>1</v>
      </c>
    </row>
    <row r="4" spans="1:9" s="5" customFormat="1" ht="13.5" thickBot="1" x14ac:dyDescent="0.25">
      <c r="A4" s="224" t="s">
        <v>487</v>
      </c>
      <c r="B4" s="494" t="s">
        <v>603</v>
      </c>
      <c r="D4" s="98" t="s">
        <v>406</v>
      </c>
      <c r="E4" s="96">
        <v>11</v>
      </c>
      <c r="F4" s="96"/>
      <c r="G4" s="96"/>
      <c r="H4" s="96"/>
      <c r="I4" s="222">
        <f>SUM(E4:H4)</f>
        <v>11</v>
      </c>
    </row>
    <row r="5" spans="1:9" ht="25.5" x14ac:dyDescent="0.2">
      <c r="A5" s="17" t="s">
        <v>19</v>
      </c>
      <c r="B5" s="359" t="s">
        <v>604</v>
      </c>
    </row>
    <row r="6" spans="1:9" x14ac:dyDescent="0.2">
      <c r="A6" s="17" t="s">
        <v>10</v>
      </c>
      <c r="B6" s="495">
        <v>2006</v>
      </c>
    </row>
    <row r="7" spans="1:9" x14ac:dyDescent="0.2">
      <c r="A7" s="17" t="s">
        <v>16</v>
      </c>
      <c r="B7" s="495">
        <v>6</v>
      </c>
    </row>
    <row r="8" spans="1:9" ht="25.5" x14ac:dyDescent="0.2">
      <c r="A8" s="17" t="s">
        <v>15</v>
      </c>
      <c r="B8" s="495" t="s">
        <v>517</v>
      </c>
    </row>
    <row r="9" spans="1:9" ht="51" x14ac:dyDescent="0.2">
      <c r="A9" s="17" t="s">
        <v>11</v>
      </c>
      <c r="B9" s="359" t="s">
        <v>605</v>
      </c>
    </row>
    <row r="10" spans="1:9" x14ac:dyDescent="0.2">
      <c r="A10" s="57" t="s">
        <v>76</v>
      </c>
      <c r="B10" s="496">
        <v>11</v>
      </c>
    </row>
    <row r="14" spans="1:9" x14ac:dyDescent="0.2">
      <c r="B14" s="118"/>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8"/>
  <sheetViews>
    <sheetView workbookViewId="0">
      <selection activeCell="L3" sqref="L3"/>
    </sheetView>
  </sheetViews>
  <sheetFormatPr defaultColWidth="9.140625" defaultRowHeight="12.75" x14ac:dyDescent="0.2"/>
  <cols>
    <col min="1" max="1" width="47.85546875" style="2" customWidth="1"/>
    <col min="2" max="2" width="6.710937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533" t="s">
        <v>562</v>
      </c>
      <c r="B1" s="534"/>
      <c r="C1" s="534"/>
      <c r="D1" s="534"/>
      <c r="E1" s="534"/>
      <c r="F1" s="534"/>
      <c r="G1" s="534"/>
      <c r="H1" s="534"/>
      <c r="I1" s="534"/>
      <c r="J1" s="536"/>
    </row>
    <row r="2" spans="1:10" s="5" customFormat="1" ht="38.25" customHeight="1" x14ac:dyDescent="0.2">
      <c r="A2" s="14" t="s">
        <v>505</v>
      </c>
      <c r="B2" s="8"/>
      <c r="C2" s="549" t="s">
        <v>47</v>
      </c>
      <c r="D2" s="549"/>
      <c r="E2" s="549"/>
      <c r="F2" s="549" t="s">
        <v>48</v>
      </c>
      <c r="G2" s="549"/>
      <c r="H2" s="549"/>
      <c r="I2" s="551" t="s">
        <v>49</v>
      </c>
      <c r="J2" s="553" t="s">
        <v>4</v>
      </c>
    </row>
    <row r="3" spans="1:10" s="5" customFormat="1" ht="25.5" x14ac:dyDescent="0.2">
      <c r="A3" s="14"/>
      <c r="B3" s="8"/>
      <c r="C3" s="85" t="s">
        <v>51</v>
      </c>
      <c r="D3" s="85" t="s">
        <v>114</v>
      </c>
      <c r="E3" s="85" t="s">
        <v>115</v>
      </c>
      <c r="F3" s="85" t="s">
        <v>51</v>
      </c>
      <c r="G3" s="202" t="s">
        <v>114</v>
      </c>
      <c r="H3" s="85" t="s">
        <v>115</v>
      </c>
      <c r="I3" s="552"/>
      <c r="J3" s="554"/>
    </row>
    <row r="4" spans="1:10" s="2" customFormat="1" x14ac:dyDescent="0.2">
      <c r="A4" s="315" t="s">
        <v>462</v>
      </c>
      <c r="B4" s="316" t="s">
        <v>461</v>
      </c>
      <c r="C4" s="550"/>
      <c r="D4" s="550"/>
      <c r="E4" s="550"/>
      <c r="F4" s="550"/>
      <c r="G4" s="550"/>
      <c r="H4" s="550"/>
      <c r="I4" s="550"/>
      <c r="J4" s="16"/>
    </row>
    <row r="5" spans="1:10" x14ac:dyDescent="0.2">
      <c r="A5" s="163" t="s">
        <v>476</v>
      </c>
      <c r="B5" s="317" t="s">
        <v>463</v>
      </c>
      <c r="C5" s="10"/>
      <c r="D5" s="10"/>
      <c r="E5" s="10"/>
      <c r="F5" s="10"/>
      <c r="G5" s="10"/>
      <c r="H5" s="10"/>
      <c r="I5" s="10">
        <v>2</v>
      </c>
      <c r="J5" s="18">
        <f>SUM(C5:I5)</f>
        <v>2</v>
      </c>
    </row>
    <row r="6" spans="1:10" x14ac:dyDescent="0.2">
      <c r="A6" s="163" t="s">
        <v>477</v>
      </c>
      <c r="B6" s="317" t="s">
        <v>464</v>
      </c>
      <c r="C6" s="10"/>
      <c r="D6" s="10"/>
      <c r="E6" s="10"/>
      <c r="F6" s="10"/>
      <c r="G6" s="10"/>
      <c r="H6" s="10"/>
      <c r="I6" s="10"/>
      <c r="J6" s="18">
        <f t="shared" ref="J6:J15" si="0">SUM(C6:I6)</f>
        <v>0</v>
      </c>
    </row>
    <row r="7" spans="1:10" x14ac:dyDescent="0.2">
      <c r="A7" s="163" t="s">
        <v>478</v>
      </c>
      <c r="B7" s="317" t="s">
        <v>465</v>
      </c>
      <c r="C7" s="10"/>
      <c r="D7" s="10"/>
      <c r="E7" s="10">
        <v>2</v>
      </c>
      <c r="F7" s="10">
        <v>13</v>
      </c>
      <c r="G7" s="10">
        <v>1</v>
      </c>
      <c r="H7" s="10"/>
      <c r="I7" s="10">
        <v>32</v>
      </c>
      <c r="J7" s="18">
        <f t="shared" si="0"/>
        <v>48</v>
      </c>
    </row>
    <row r="8" spans="1:10" x14ac:dyDescent="0.2">
      <c r="A8" s="163" t="s">
        <v>479</v>
      </c>
      <c r="B8" s="317" t="s">
        <v>466</v>
      </c>
      <c r="C8" s="10"/>
      <c r="D8" s="10"/>
      <c r="E8" s="10">
        <v>13</v>
      </c>
      <c r="F8" s="10">
        <v>6</v>
      </c>
      <c r="G8" s="10"/>
      <c r="H8" s="10">
        <v>2</v>
      </c>
      <c r="I8" s="10">
        <v>9</v>
      </c>
      <c r="J8" s="18">
        <f t="shared" si="0"/>
        <v>30</v>
      </c>
    </row>
    <row r="9" spans="1:10" x14ac:dyDescent="0.2">
      <c r="A9" s="163" t="s">
        <v>480</v>
      </c>
      <c r="B9" s="317" t="s">
        <v>467</v>
      </c>
      <c r="C9" s="10"/>
      <c r="D9" s="10"/>
      <c r="E9" s="10"/>
      <c r="F9" s="10"/>
      <c r="G9" s="10"/>
      <c r="H9" s="10"/>
      <c r="I9" s="10">
        <v>7</v>
      </c>
      <c r="J9" s="18">
        <f t="shared" si="0"/>
        <v>7</v>
      </c>
    </row>
    <row r="10" spans="1:10" x14ac:dyDescent="0.2">
      <c r="A10" s="163" t="s">
        <v>481</v>
      </c>
      <c r="B10" s="317" t="s">
        <v>468</v>
      </c>
      <c r="C10" s="10"/>
      <c r="D10" s="10"/>
      <c r="E10" s="10"/>
      <c r="F10" s="10">
        <v>153</v>
      </c>
      <c r="G10" s="10"/>
      <c r="H10" s="10"/>
      <c r="I10" s="10">
        <v>1</v>
      </c>
      <c r="J10" s="18">
        <f t="shared" si="0"/>
        <v>154</v>
      </c>
    </row>
    <row r="11" spans="1:10" x14ac:dyDescent="0.2">
      <c r="A11" s="163" t="s">
        <v>475</v>
      </c>
      <c r="B11" s="317" t="s">
        <v>469</v>
      </c>
      <c r="C11" s="10"/>
      <c r="D11" s="10"/>
      <c r="E11" s="10"/>
      <c r="F11" s="10"/>
      <c r="G11" s="10"/>
      <c r="H11" s="10"/>
      <c r="I11" s="10">
        <v>6</v>
      </c>
      <c r="J11" s="18">
        <f t="shared" si="0"/>
        <v>6</v>
      </c>
    </row>
    <row r="12" spans="1:10" x14ac:dyDescent="0.2">
      <c r="A12" s="163" t="s">
        <v>482</v>
      </c>
      <c r="B12" s="317" t="s">
        <v>470</v>
      </c>
      <c r="C12" s="10"/>
      <c r="D12" s="10"/>
      <c r="E12" s="10"/>
      <c r="F12" s="10"/>
      <c r="G12" s="10"/>
      <c r="H12" s="10"/>
      <c r="I12" s="10"/>
      <c r="J12" s="18">
        <f t="shared" si="0"/>
        <v>0</v>
      </c>
    </row>
    <row r="13" spans="1:10" x14ac:dyDescent="0.2">
      <c r="A13" s="163" t="s">
        <v>483</v>
      </c>
      <c r="B13" s="317" t="s">
        <v>471</v>
      </c>
      <c r="C13" s="10"/>
      <c r="D13" s="10"/>
      <c r="E13" s="10"/>
      <c r="F13" s="10"/>
      <c r="G13" s="10"/>
      <c r="H13" s="10"/>
      <c r="I13" s="10"/>
      <c r="J13" s="18">
        <f t="shared" si="0"/>
        <v>0</v>
      </c>
    </row>
    <row r="14" spans="1:10" x14ac:dyDescent="0.2">
      <c r="A14" s="163" t="s">
        <v>484</v>
      </c>
      <c r="B14" s="317" t="s">
        <v>472</v>
      </c>
      <c r="C14" s="10"/>
      <c r="D14" s="10"/>
      <c r="E14" s="10"/>
      <c r="F14" s="10"/>
      <c r="G14" s="10"/>
      <c r="H14" s="10"/>
      <c r="I14" s="10"/>
      <c r="J14" s="18">
        <f t="shared" si="0"/>
        <v>0</v>
      </c>
    </row>
    <row r="15" spans="1:10" x14ac:dyDescent="0.2">
      <c r="A15" s="163" t="s">
        <v>474</v>
      </c>
      <c r="B15" s="317" t="s">
        <v>473</v>
      </c>
      <c r="C15" s="22"/>
      <c r="D15" s="22"/>
      <c r="E15" s="22"/>
      <c r="F15" s="22"/>
      <c r="G15" s="22"/>
      <c r="H15" s="22"/>
      <c r="I15" s="22">
        <v>3</v>
      </c>
      <c r="J15" s="18">
        <f t="shared" si="0"/>
        <v>3</v>
      </c>
    </row>
    <row r="16" spans="1:10" ht="13.5" thickBot="1" x14ac:dyDescent="0.25">
      <c r="A16" s="24" t="s">
        <v>414</v>
      </c>
      <c r="B16" s="303" t="s">
        <v>93</v>
      </c>
      <c r="C16" s="26">
        <f t="shared" ref="C16:H16" si="1">SUM(C5:C15)</f>
        <v>0</v>
      </c>
      <c r="D16" s="26">
        <f t="shared" si="1"/>
        <v>0</v>
      </c>
      <c r="E16" s="26">
        <f t="shared" si="1"/>
        <v>15</v>
      </c>
      <c r="F16" s="26">
        <f t="shared" si="1"/>
        <v>172</v>
      </c>
      <c r="G16" s="26">
        <f t="shared" si="1"/>
        <v>1</v>
      </c>
      <c r="H16" s="26">
        <f t="shared" si="1"/>
        <v>2</v>
      </c>
      <c r="I16" s="26">
        <f>SUM(I5:I15)</f>
        <v>60</v>
      </c>
      <c r="J16" s="19">
        <f>SUM(J5:J15)</f>
        <v>250</v>
      </c>
    </row>
    <row r="18" spans="2:2" x14ac:dyDescent="0.2">
      <c r="B18" s="4"/>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8"/>
  <sheetViews>
    <sheetView workbookViewId="0">
      <selection activeCell="A16" sqref="A16"/>
    </sheetView>
  </sheetViews>
  <sheetFormatPr defaultColWidth="9.140625" defaultRowHeight="12.75" x14ac:dyDescent="0.2"/>
  <cols>
    <col min="1" max="1" width="47.85546875" style="2" customWidth="1"/>
    <col min="2" max="2" width="6.710937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533" t="s">
        <v>563</v>
      </c>
      <c r="B1" s="534"/>
      <c r="C1" s="534"/>
      <c r="D1" s="534"/>
      <c r="E1" s="534"/>
      <c r="F1" s="534"/>
      <c r="G1" s="534"/>
      <c r="H1" s="534"/>
      <c r="I1" s="534"/>
      <c r="J1" s="534"/>
      <c r="K1" s="536"/>
    </row>
    <row r="2" spans="1:11" s="5" customFormat="1" ht="38.25" customHeight="1" x14ac:dyDescent="0.2">
      <c r="A2" s="14" t="s">
        <v>505</v>
      </c>
      <c r="B2" s="8"/>
      <c r="C2" s="549" t="s">
        <v>47</v>
      </c>
      <c r="D2" s="549"/>
      <c r="E2" s="549"/>
      <c r="F2" s="549" t="s">
        <v>48</v>
      </c>
      <c r="G2" s="549"/>
      <c r="H2" s="549"/>
      <c r="I2" s="551" t="s">
        <v>49</v>
      </c>
      <c r="J2" s="555" t="s">
        <v>4</v>
      </c>
      <c r="K2" s="557" t="s">
        <v>50</v>
      </c>
    </row>
    <row r="3" spans="1:11" s="5" customFormat="1" ht="30.75" customHeight="1" x14ac:dyDescent="0.2">
      <c r="A3" s="14"/>
      <c r="B3" s="8"/>
      <c r="C3" s="202" t="s">
        <v>51</v>
      </c>
      <c r="D3" s="202" t="s">
        <v>114</v>
      </c>
      <c r="E3" s="202" t="s">
        <v>115</v>
      </c>
      <c r="F3" s="202" t="s">
        <v>51</v>
      </c>
      <c r="G3" s="202" t="s">
        <v>114</v>
      </c>
      <c r="H3" s="202" t="s">
        <v>115</v>
      </c>
      <c r="I3" s="552"/>
      <c r="J3" s="556"/>
      <c r="K3" s="558"/>
    </row>
    <row r="4" spans="1:11" s="2" customFormat="1" x14ac:dyDescent="0.2">
      <c r="A4" s="315" t="s">
        <v>462</v>
      </c>
      <c r="B4" s="316" t="s">
        <v>461</v>
      </c>
      <c r="C4" s="550"/>
      <c r="D4" s="550"/>
      <c r="E4" s="550"/>
      <c r="F4" s="550"/>
      <c r="G4" s="550"/>
      <c r="H4" s="550"/>
      <c r="I4" s="550"/>
      <c r="J4" s="32"/>
      <c r="K4" s="33"/>
    </row>
    <row r="5" spans="1:11" x14ac:dyDescent="0.2">
      <c r="A5" s="163" t="s">
        <v>476</v>
      </c>
      <c r="B5" s="317" t="s">
        <v>463</v>
      </c>
      <c r="C5" s="10"/>
      <c r="D5" s="10"/>
      <c r="E5" s="10"/>
      <c r="F5" s="10"/>
      <c r="G5" s="10"/>
      <c r="H5" s="10"/>
      <c r="I5" s="10">
        <v>48</v>
      </c>
      <c r="J5" s="18">
        <f>SUM(C5:I5)</f>
        <v>48</v>
      </c>
      <c r="K5" s="31"/>
    </row>
    <row r="6" spans="1:11" x14ac:dyDescent="0.2">
      <c r="A6" s="163" t="s">
        <v>477</v>
      </c>
      <c r="B6" s="317" t="s">
        <v>464</v>
      </c>
      <c r="C6" s="10"/>
      <c r="D6" s="10"/>
      <c r="E6" s="10"/>
      <c r="F6" s="10"/>
      <c r="G6" s="10"/>
      <c r="H6" s="10"/>
      <c r="I6" s="10"/>
      <c r="J6" s="18">
        <f t="shared" ref="J6:J15" si="0">SUM(C6:I6)</f>
        <v>0</v>
      </c>
      <c r="K6" s="31"/>
    </row>
    <row r="7" spans="1:11" x14ac:dyDescent="0.2">
      <c r="A7" s="163" t="s">
        <v>478</v>
      </c>
      <c r="B7" s="317" t="s">
        <v>465</v>
      </c>
      <c r="C7" s="10"/>
      <c r="D7" s="10"/>
      <c r="E7" s="10">
        <v>21</v>
      </c>
      <c r="F7" s="10">
        <v>85</v>
      </c>
      <c r="G7" s="10">
        <v>23</v>
      </c>
      <c r="H7" s="10"/>
      <c r="I7" s="10">
        <v>737</v>
      </c>
      <c r="J7" s="18">
        <f t="shared" si="0"/>
        <v>866</v>
      </c>
      <c r="K7" s="31"/>
    </row>
    <row r="8" spans="1:11" x14ac:dyDescent="0.2">
      <c r="A8" s="163" t="s">
        <v>479</v>
      </c>
      <c r="B8" s="317" t="s">
        <v>466</v>
      </c>
      <c r="C8" s="10"/>
      <c r="D8" s="10"/>
      <c r="E8" s="10">
        <v>12</v>
      </c>
      <c r="F8" s="10">
        <v>94</v>
      </c>
      <c r="G8" s="10"/>
      <c r="H8" s="10">
        <v>3</v>
      </c>
      <c r="I8" s="10">
        <v>484</v>
      </c>
      <c r="J8" s="18">
        <f t="shared" si="0"/>
        <v>593</v>
      </c>
      <c r="K8" s="31">
        <v>58</v>
      </c>
    </row>
    <row r="9" spans="1:11" x14ac:dyDescent="0.2">
      <c r="A9" s="163" t="s">
        <v>480</v>
      </c>
      <c r="B9" s="317" t="s">
        <v>467</v>
      </c>
      <c r="C9" s="10"/>
      <c r="D9" s="10"/>
      <c r="E9" s="10"/>
      <c r="F9" s="10"/>
      <c r="G9" s="10"/>
      <c r="H9" s="10"/>
      <c r="I9" s="10">
        <v>147</v>
      </c>
      <c r="J9" s="18">
        <f t="shared" si="0"/>
        <v>147</v>
      </c>
      <c r="K9" s="31"/>
    </row>
    <row r="10" spans="1:11" x14ac:dyDescent="0.2">
      <c r="A10" s="163" t="s">
        <v>481</v>
      </c>
      <c r="B10" s="317" t="s">
        <v>468</v>
      </c>
      <c r="C10" s="10"/>
      <c r="D10" s="10"/>
      <c r="E10" s="10"/>
      <c r="F10" s="10">
        <v>5253</v>
      </c>
      <c r="G10" s="10"/>
      <c r="H10" s="10"/>
      <c r="I10" s="10">
        <v>41</v>
      </c>
      <c r="J10" s="18">
        <f t="shared" si="0"/>
        <v>5294</v>
      </c>
      <c r="K10" s="31"/>
    </row>
    <row r="11" spans="1:11" x14ac:dyDescent="0.2">
      <c r="A11" s="163" t="s">
        <v>475</v>
      </c>
      <c r="B11" s="317" t="s">
        <v>469</v>
      </c>
      <c r="C11" s="10"/>
      <c r="D11" s="10"/>
      <c r="E11" s="10"/>
      <c r="F11" s="10"/>
      <c r="G11" s="10"/>
      <c r="H11" s="10"/>
      <c r="I11" s="10">
        <v>208</v>
      </c>
      <c r="J11" s="18">
        <f t="shared" si="0"/>
        <v>208</v>
      </c>
      <c r="K11" s="31"/>
    </row>
    <row r="12" spans="1:11" x14ac:dyDescent="0.2">
      <c r="A12" s="163" t="s">
        <v>482</v>
      </c>
      <c r="B12" s="317" t="s">
        <v>470</v>
      </c>
      <c r="C12" s="10"/>
      <c r="D12" s="10"/>
      <c r="E12" s="10"/>
      <c r="F12" s="10"/>
      <c r="G12" s="10"/>
      <c r="H12" s="10"/>
      <c r="I12" s="10"/>
      <c r="J12" s="18">
        <f t="shared" si="0"/>
        <v>0</v>
      </c>
      <c r="K12" s="31"/>
    </row>
    <row r="13" spans="1:11" x14ac:dyDescent="0.2">
      <c r="A13" s="163" t="s">
        <v>483</v>
      </c>
      <c r="B13" s="317" t="s">
        <v>471</v>
      </c>
      <c r="C13" s="10"/>
      <c r="D13" s="10"/>
      <c r="E13" s="10"/>
      <c r="F13" s="10"/>
      <c r="G13" s="10"/>
      <c r="H13" s="10"/>
      <c r="I13" s="10"/>
      <c r="J13" s="18">
        <f t="shared" si="0"/>
        <v>0</v>
      </c>
      <c r="K13" s="31"/>
    </row>
    <row r="14" spans="1:11" x14ac:dyDescent="0.2">
      <c r="A14" s="163" t="s">
        <v>484</v>
      </c>
      <c r="B14" s="317" t="s">
        <v>472</v>
      </c>
      <c r="C14" s="10"/>
      <c r="D14" s="10"/>
      <c r="E14" s="10"/>
      <c r="F14" s="10"/>
      <c r="G14" s="10"/>
      <c r="H14" s="10"/>
      <c r="I14" s="10"/>
      <c r="J14" s="18">
        <f t="shared" si="0"/>
        <v>0</v>
      </c>
      <c r="K14" s="31"/>
    </row>
    <row r="15" spans="1:11" x14ac:dyDescent="0.2">
      <c r="A15" s="163" t="s">
        <v>474</v>
      </c>
      <c r="B15" s="317" t="s">
        <v>473</v>
      </c>
      <c r="C15" s="22"/>
      <c r="D15" s="22"/>
      <c r="E15" s="22"/>
      <c r="F15" s="22"/>
      <c r="G15" s="22"/>
      <c r="H15" s="22"/>
      <c r="I15" s="22">
        <v>69</v>
      </c>
      <c r="J15" s="18">
        <f t="shared" si="0"/>
        <v>69</v>
      </c>
      <c r="K15" s="302"/>
    </row>
    <row r="16" spans="1:11" ht="13.5" thickBot="1" x14ac:dyDescent="0.25">
      <c r="A16" s="24" t="s">
        <v>4</v>
      </c>
      <c r="B16" s="303" t="s">
        <v>93</v>
      </c>
      <c r="C16" s="26">
        <f t="shared" ref="C16:H16" si="1">SUM(C5:C15)</f>
        <v>0</v>
      </c>
      <c r="D16" s="26">
        <f t="shared" si="1"/>
        <v>0</v>
      </c>
      <c r="E16" s="26">
        <f t="shared" si="1"/>
        <v>33</v>
      </c>
      <c r="F16" s="26">
        <f t="shared" si="1"/>
        <v>5432</v>
      </c>
      <c r="G16" s="26">
        <f t="shared" si="1"/>
        <v>23</v>
      </c>
      <c r="H16" s="26">
        <f t="shared" si="1"/>
        <v>3</v>
      </c>
      <c r="I16" s="26">
        <f>SUM(I5:I15)</f>
        <v>1734</v>
      </c>
      <c r="J16" s="19">
        <f>SUM(J5:J15)</f>
        <v>7225</v>
      </c>
      <c r="K16" s="19"/>
    </row>
    <row r="18" spans="1:2" ht="30" customHeight="1" x14ac:dyDescent="0.2">
      <c r="A18" s="1"/>
      <c r="B18" s="1"/>
    </row>
  </sheetData>
  <mergeCells count="7">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workbookViewId="0">
      <selection activeCell="A115" sqref="A115"/>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s="5" customFormat="1" ht="38.25" customHeight="1" x14ac:dyDescent="0.2">
      <c r="A1" s="14" t="s">
        <v>505</v>
      </c>
      <c r="B1" s="8"/>
      <c r="C1" s="549" t="s">
        <v>0</v>
      </c>
      <c r="D1" s="549"/>
      <c r="E1" s="549" t="s">
        <v>2</v>
      </c>
      <c r="F1" s="549"/>
      <c r="G1" s="549" t="s">
        <v>1</v>
      </c>
      <c r="H1" s="549"/>
      <c r="I1" s="559" t="s">
        <v>3</v>
      </c>
      <c r="J1" s="560"/>
      <c r="K1" s="492" t="s">
        <v>4</v>
      </c>
    </row>
    <row r="2" spans="1:11" s="5" customFormat="1" ht="13.5" customHeight="1" thickBot="1" x14ac:dyDescent="0.25">
      <c r="A2" s="40"/>
      <c r="B2" s="44"/>
      <c r="C2" s="45" t="s">
        <v>5</v>
      </c>
      <c r="D2" s="45" t="s">
        <v>6</v>
      </c>
      <c r="E2" s="45" t="s">
        <v>5</v>
      </c>
      <c r="F2" s="45" t="s">
        <v>6</v>
      </c>
      <c r="G2" s="45" t="s">
        <v>5</v>
      </c>
      <c r="H2" s="45" t="s">
        <v>6</v>
      </c>
      <c r="I2" s="113" t="s">
        <v>5</v>
      </c>
      <c r="J2" s="113" t="s">
        <v>6</v>
      </c>
      <c r="K2" s="38"/>
    </row>
    <row r="3" spans="1:11" s="6" customFormat="1" x14ac:dyDescent="0.2">
      <c r="A3" s="100" t="s">
        <v>508</v>
      </c>
      <c r="B3" s="43"/>
      <c r="C3" s="561"/>
      <c r="D3" s="562"/>
      <c r="E3" s="562"/>
      <c r="F3" s="562"/>
      <c r="G3" s="562"/>
      <c r="H3" s="562"/>
      <c r="I3" s="562"/>
      <c r="J3" s="562"/>
      <c r="K3" s="563"/>
    </row>
    <row r="4" spans="1:11" x14ac:dyDescent="0.2">
      <c r="A4" s="315" t="s">
        <v>462</v>
      </c>
      <c r="B4" s="316" t="s">
        <v>461</v>
      </c>
      <c r="C4" s="567"/>
      <c r="D4" s="568"/>
      <c r="E4" s="568"/>
      <c r="F4" s="568"/>
      <c r="G4" s="568"/>
      <c r="H4" s="568"/>
      <c r="I4" s="568"/>
      <c r="J4" s="568"/>
      <c r="K4" s="569"/>
    </row>
    <row r="5" spans="1:11" ht="12.75" customHeight="1" x14ac:dyDescent="0.2">
      <c r="A5" s="163" t="s">
        <v>476</v>
      </c>
      <c r="B5" s="317" t="s">
        <v>463</v>
      </c>
      <c r="C5" s="10"/>
      <c r="D5" s="10"/>
      <c r="E5" s="10"/>
      <c r="F5" s="10"/>
      <c r="G5" s="10"/>
      <c r="H5" s="10"/>
      <c r="I5" s="109"/>
      <c r="J5" s="110"/>
      <c r="K5" s="18">
        <f>SUM(C5:J5)</f>
        <v>0</v>
      </c>
    </row>
    <row r="6" spans="1:11" ht="12.75" customHeight="1" x14ac:dyDescent="0.2">
      <c r="A6" s="163" t="s">
        <v>477</v>
      </c>
      <c r="B6" s="317" t="s">
        <v>464</v>
      </c>
      <c r="C6" s="10"/>
      <c r="D6" s="10"/>
      <c r="E6" s="10"/>
      <c r="F6" s="10"/>
      <c r="G6" s="10"/>
      <c r="H6" s="10"/>
      <c r="I6" s="109"/>
      <c r="J6" s="110"/>
      <c r="K6" s="18">
        <f t="shared" ref="K6:K18" si="0">SUM(C6:J6)</f>
        <v>0</v>
      </c>
    </row>
    <row r="7" spans="1:11" x14ac:dyDescent="0.2">
      <c r="A7" s="163" t="s">
        <v>478</v>
      </c>
      <c r="B7" s="317" t="s">
        <v>465</v>
      </c>
      <c r="C7" s="10"/>
      <c r="D7" s="10"/>
      <c r="E7" s="10"/>
      <c r="F7" s="10"/>
      <c r="G7" s="10"/>
      <c r="H7" s="10"/>
      <c r="I7" s="109"/>
      <c r="J7" s="110"/>
      <c r="K7" s="18">
        <f t="shared" si="0"/>
        <v>0</v>
      </c>
    </row>
    <row r="8" spans="1:11" x14ac:dyDescent="0.2">
      <c r="A8" s="163" t="s">
        <v>479</v>
      </c>
      <c r="B8" s="317" t="s">
        <v>466</v>
      </c>
      <c r="C8" s="10"/>
      <c r="D8" s="10"/>
      <c r="E8" s="10"/>
      <c r="F8" s="10"/>
      <c r="G8" s="10"/>
      <c r="H8" s="10"/>
      <c r="I8" s="109"/>
      <c r="J8" s="110"/>
      <c r="K8" s="18">
        <f t="shared" si="0"/>
        <v>0</v>
      </c>
    </row>
    <row r="9" spans="1:11" x14ac:dyDescent="0.2">
      <c r="A9" s="163" t="s">
        <v>480</v>
      </c>
      <c r="B9" s="317" t="s">
        <v>467</v>
      </c>
      <c r="C9" s="10"/>
      <c r="D9" s="10"/>
      <c r="E9" s="10"/>
      <c r="F9" s="10"/>
      <c r="G9" s="10"/>
      <c r="H9" s="10"/>
      <c r="I9" s="109"/>
      <c r="J9" s="110"/>
      <c r="K9" s="18">
        <f t="shared" si="0"/>
        <v>0</v>
      </c>
    </row>
    <row r="10" spans="1:11" ht="12.75" customHeight="1" x14ac:dyDescent="0.2">
      <c r="A10" s="163" t="s">
        <v>481</v>
      </c>
      <c r="B10" s="317" t="s">
        <v>468</v>
      </c>
      <c r="C10" s="10"/>
      <c r="D10" s="10"/>
      <c r="E10" s="10"/>
      <c r="F10" s="10"/>
      <c r="G10" s="10"/>
      <c r="H10" s="10"/>
      <c r="I10" s="109"/>
      <c r="J10" s="110"/>
      <c r="K10" s="18">
        <f t="shared" si="0"/>
        <v>0</v>
      </c>
    </row>
    <row r="11" spans="1:11" x14ac:dyDescent="0.2">
      <c r="A11" s="163" t="s">
        <v>475</v>
      </c>
      <c r="B11" s="317" t="s">
        <v>469</v>
      </c>
      <c r="C11" s="10"/>
      <c r="D11" s="10"/>
      <c r="E11" s="10"/>
      <c r="F11" s="10"/>
      <c r="G11" s="10"/>
      <c r="H11" s="10"/>
      <c r="I11" s="109"/>
      <c r="J11" s="110"/>
      <c r="K11" s="18">
        <f t="shared" si="0"/>
        <v>0</v>
      </c>
    </row>
    <row r="12" spans="1:11" x14ac:dyDescent="0.2">
      <c r="A12" s="163" t="s">
        <v>482</v>
      </c>
      <c r="B12" s="317" t="s">
        <v>470</v>
      </c>
      <c r="C12" s="10">
        <v>785</v>
      </c>
      <c r="D12" s="10">
        <v>280</v>
      </c>
      <c r="E12" s="10"/>
      <c r="F12" s="10"/>
      <c r="G12" s="10">
        <v>229</v>
      </c>
      <c r="H12" s="10">
        <v>157</v>
      </c>
      <c r="I12" s="109">
        <v>59</v>
      </c>
      <c r="J12" s="110">
        <v>50</v>
      </c>
      <c r="K12" s="18">
        <f t="shared" si="0"/>
        <v>1560</v>
      </c>
    </row>
    <row r="13" spans="1:11" x14ac:dyDescent="0.2">
      <c r="A13" s="163" t="s">
        <v>483</v>
      </c>
      <c r="B13" s="317" t="s">
        <v>471</v>
      </c>
      <c r="C13" s="10"/>
      <c r="D13" s="10"/>
      <c r="E13" s="10"/>
      <c r="F13" s="10"/>
      <c r="G13" s="10"/>
      <c r="H13" s="10"/>
      <c r="I13" s="109"/>
      <c r="J13" s="110"/>
      <c r="K13" s="18">
        <f t="shared" si="0"/>
        <v>0</v>
      </c>
    </row>
    <row r="14" spans="1:11" s="6" customFormat="1" x14ac:dyDescent="0.2">
      <c r="A14" s="163" t="s">
        <v>484</v>
      </c>
      <c r="B14" s="317" t="s">
        <v>472</v>
      </c>
      <c r="C14" s="10"/>
      <c r="D14" s="10"/>
      <c r="E14" s="10"/>
      <c r="F14" s="10"/>
      <c r="G14" s="10"/>
      <c r="H14" s="10"/>
      <c r="I14" s="109"/>
      <c r="J14" s="110"/>
      <c r="K14" s="18">
        <f t="shared" si="0"/>
        <v>0</v>
      </c>
    </row>
    <row r="15" spans="1:11" s="6" customFormat="1" x14ac:dyDescent="0.2">
      <c r="A15" s="163" t="s">
        <v>474</v>
      </c>
      <c r="B15" s="317" t="s">
        <v>473</v>
      </c>
      <c r="C15" s="10"/>
      <c r="D15" s="10"/>
      <c r="E15" s="10"/>
      <c r="F15" s="10"/>
      <c r="G15" s="10"/>
      <c r="H15" s="10"/>
      <c r="I15" s="109"/>
      <c r="J15" s="110"/>
      <c r="K15" s="18">
        <f t="shared" si="0"/>
        <v>0</v>
      </c>
    </row>
    <row r="16" spans="1:11" s="6" customFormat="1" x14ac:dyDescent="0.2">
      <c r="A16" s="318" t="s">
        <v>92</v>
      </c>
      <c r="B16" s="319" t="s">
        <v>93</v>
      </c>
      <c r="C16" s="13">
        <f>SUM(C5:C15)</f>
        <v>785</v>
      </c>
      <c r="D16" s="13">
        <f t="shared" ref="D16:J16" si="1">SUM(D5:D15)</f>
        <v>280</v>
      </c>
      <c r="E16" s="13">
        <f t="shared" si="1"/>
        <v>0</v>
      </c>
      <c r="F16" s="13">
        <f t="shared" si="1"/>
        <v>0</v>
      </c>
      <c r="G16" s="13">
        <f t="shared" si="1"/>
        <v>229</v>
      </c>
      <c r="H16" s="13">
        <f t="shared" si="1"/>
        <v>157</v>
      </c>
      <c r="I16" s="13">
        <f t="shared" si="1"/>
        <v>59</v>
      </c>
      <c r="J16" s="13">
        <f t="shared" si="1"/>
        <v>50</v>
      </c>
      <c r="K16" s="18">
        <f>SUM(K5:K15)</f>
        <v>1560</v>
      </c>
    </row>
    <row r="17" spans="1:11" s="6" customFormat="1" x14ac:dyDescent="0.2">
      <c r="A17" s="327" t="s">
        <v>606</v>
      </c>
      <c r="B17" s="328" t="s">
        <v>93</v>
      </c>
      <c r="C17" s="90">
        <v>349</v>
      </c>
      <c r="D17" s="90">
        <v>112</v>
      </c>
      <c r="E17" s="90"/>
      <c r="F17" s="90"/>
      <c r="G17" s="90">
        <v>110</v>
      </c>
      <c r="H17" s="90">
        <v>98</v>
      </c>
      <c r="I17" s="90">
        <v>32</v>
      </c>
      <c r="J17" s="90">
        <v>24</v>
      </c>
      <c r="K17" s="20">
        <f t="shared" si="0"/>
        <v>725</v>
      </c>
    </row>
    <row r="18" spans="1:11" s="6" customFormat="1" x14ac:dyDescent="0.2">
      <c r="A18" s="327" t="s">
        <v>607</v>
      </c>
      <c r="B18" s="328" t="s">
        <v>93</v>
      </c>
      <c r="C18" s="90">
        <v>30</v>
      </c>
      <c r="D18" s="90">
        <v>12</v>
      </c>
      <c r="E18" s="90"/>
      <c r="F18" s="90"/>
      <c r="G18" s="90">
        <v>23</v>
      </c>
      <c r="H18" s="90">
        <v>9</v>
      </c>
      <c r="I18" s="90">
        <v>12</v>
      </c>
      <c r="J18" s="90">
        <v>9</v>
      </c>
      <c r="K18" s="20">
        <f t="shared" si="0"/>
        <v>95</v>
      </c>
    </row>
    <row r="19" spans="1:11" s="2" customFormat="1" x14ac:dyDescent="0.2">
      <c r="A19" s="166" t="s">
        <v>552</v>
      </c>
      <c r="B19" s="320"/>
      <c r="C19" s="564"/>
      <c r="D19" s="565"/>
      <c r="E19" s="565"/>
      <c r="F19" s="565"/>
      <c r="G19" s="565"/>
      <c r="H19" s="565"/>
      <c r="I19" s="565"/>
      <c r="J19" s="565"/>
      <c r="K19" s="566"/>
    </row>
    <row r="20" spans="1:11" x14ac:dyDescent="0.2">
      <c r="A20" s="315" t="s">
        <v>462</v>
      </c>
      <c r="B20" s="316" t="s">
        <v>461</v>
      </c>
      <c r="C20" s="567"/>
      <c r="D20" s="568"/>
      <c r="E20" s="568"/>
      <c r="F20" s="568"/>
      <c r="G20" s="568"/>
      <c r="H20" s="568"/>
      <c r="I20" s="568"/>
      <c r="J20" s="568"/>
      <c r="K20" s="569"/>
    </row>
    <row r="21" spans="1:11" x14ac:dyDescent="0.2">
      <c r="A21" s="163" t="s">
        <v>476</v>
      </c>
      <c r="B21" s="317" t="s">
        <v>463</v>
      </c>
      <c r="C21" s="10"/>
      <c r="D21" s="10"/>
      <c r="E21" s="10"/>
      <c r="F21" s="10"/>
      <c r="G21" s="10"/>
      <c r="H21" s="10"/>
      <c r="I21" s="109"/>
      <c r="J21" s="110"/>
      <c r="K21" s="18">
        <f>SUM(C21:J21)</f>
        <v>0</v>
      </c>
    </row>
    <row r="22" spans="1:11" x14ac:dyDescent="0.2">
      <c r="A22" s="163" t="s">
        <v>477</v>
      </c>
      <c r="B22" s="317" t="s">
        <v>464</v>
      </c>
      <c r="C22" s="10"/>
      <c r="D22" s="10"/>
      <c r="E22" s="10"/>
      <c r="F22" s="10"/>
      <c r="G22" s="10"/>
      <c r="H22" s="10"/>
      <c r="I22" s="109"/>
      <c r="J22" s="110"/>
      <c r="K22" s="18">
        <f t="shared" ref="K22:K31" si="2">SUM(C22:J22)</f>
        <v>0</v>
      </c>
    </row>
    <row r="23" spans="1:11" x14ac:dyDescent="0.2">
      <c r="A23" s="163" t="s">
        <v>478</v>
      </c>
      <c r="B23" s="317" t="s">
        <v>465</v>
      </c>
      <c r="C23" s="10"/>
      <c r="D23" s="10"/>
      <c r="E23" s="10"/>
      <c r="F23" s="10"/>
      <c r="G23" s="10"/>
      <c r="H23" s="10"/>
      <c r="I23" s="109"/>
      <c r="J23" s="110"/>
      <c r="K23" s="18">
        <f t="shared" si="2"/>
        <v>0</v>
      </c>
    </row>
    <row r="24" spans="1:11" x14ac:dyDescent="0.2">
      <c r="A24" s="163" t="s">
        <v>479</v>
      </c>
      <c r="B24" s="317" t="s">
        <v>466</v>
      </c>
      <c r="C24" s="10">
        <v>251</v>
      </c>
      <c r="D24" s="10">
        <v>139</v>
      </c>
      <c r="E24" s="10"/>
      <c r="F24" s="10"/>
      <c r="G24" s="10">
        <v>88</v>
      </c>
      <c r="H24" s="10">
        <v>134</v>
      </c>
      <c r="I24" s="109">
        <v>10</v>
      </c>
      <c r="J24" s="110">
        <v>9</v>
      </c>
      <c r="K24" s="18">
        <f t="shared" si="2"/>
        <v>631</v>
      </c>
    </row>
    <row r="25" spans="1:11" x14ac:dyDescent="0.2">
      <c r="A25" s="163" t="s">
        <v>480</v>
      </c>
      <c r="B25" s="317" t="s">
        <v>467</v>
      </c>
      <c r="C25" s="10">
        <v>550</v>
      </c>
      <c r="D25" s="10">
        <v>114</v>
      </c>
      <c r="E25" s="10"/>
      <c r="F25" s="10"/>
      <c r="G25" s="10">
        <v>138</v>
      </c>
      <c r="H25" s="10">
        <v>259</v>
      </c>
      <c r="I25" s="109">
        <v>41</v>
      </c>
      <c r="J25" s="110">
        <v>42</v>
      </c>
      <c r="K25" s="18">
        <f t="shared" si="2"/>
        <v>1144</v>
      </c>
    </row>
    <row r="26" spans="1:11" x14ac:dyDescent="0.2">
      <c r="A26" s="163" t="s">
        <v>481</v>
      </c>
      <c r="B26" s="317" t="s">
        <v>468</v>
      </c>
      <c r="C26" s="10"/>
      <c r="D26" s="10"/>
      <c r="E26" s="10"/>
      <c r="F26" s="10"/>
      <c r="G26" s="10"/>
      <c r="H26" s="10"/>
      <c r="I26" s="109"/>
      <c r="J26" s="110"/>
      <c r="K26" s="18">
        <f t="shared" si="2"/>
        <v>0</v>
      </c>
    </row>
    <row r="27" spans="1:11" x14ac:dyDescent="0.2">
      <c r="A27" s="163" t="s">
        <v>475</v>
      </c>
      <c r="B27" s="317" t="s">
        <v>469</v>
      </c>
      <c r="C27" s="10">
        <v>39</v>
      </c>
      <c r="D27" s="10">
        <v>24</v>
      </c>
      <c r="E27" s="10"/>
      <c r="F27" s="10"/>
      <c r="G27" s="10">
        <v>41</v>
      </c>
      <c r="H27" s="10">
        <v>56</v>
      </c>
      <c r="I27" s="109"/>
      <c r="J27" s="110"/>
      <c r="K27" s="18">
        <f t="shared" si="2"/>
        <v>160</v>
      </c>
    </row>
    <row r="28" spans="1:11" x14ac:dyDescent="0.2">
      <c r="A28" s="163" t="s">
        <v>482</v>
      </c>
      <c r="B28" s="317" t="s">
        <v>470</v>
      </c>
      <c r="C28" s="10"/>
      <c r="D28" s="10"/>
      <c r="E28" s="10"/>
      <c r="F28" s="10"/>
      <c r="G28" s="10"/>
      <c r="H28" s="10"/>
      <c r="I28" s="109"/>
      <c r="J28" s="110"/>
      <c r="K28" s="18">
        <f t="shared" si="2"/>
        <v>0</v>
      </c>
    </row>
    <row r="29" spans="1:11" x14ac:dyDescent="0.2">
      <c r="A29" s="163" t="s">
        <v>483</v>
      </c>
      <c r="B29" s="317" t="s">
        <v>471</v>
      </c>
      <c r="C29" s="10"/>
      <c r="D29" s="10"/>
      <c r="E29" s="10"/>
      <c r="F29" s="10"/>
      <c r="G29" s="10"/>
      <c r="H29" s="10"/>
      <c r="I29" s="109"/>
      <c r="J29" s="110"/>
      <c r="K29" s="18">
        <f t="shared" si="2"/>
        <v>0</v>
      </c>
    </row>
    <row r="30" spans="1:11" x14ac:dyDescent="0.2">
      <c r="A30" s="163" t="s">
        <v>484</v>
      </c>
      <c r="B30" s="317" t="s">
        <v>472</v>
      </c>
      <c r="C30" s="10"/>
      <c r="D30" s="10"/>
      <c r="E30" s="10"/>
      <c r="F30" s="10"/>
      <c r="G30" s="10"/>
      <c r="H30" s="10"/>
      <c r="I30" s="109"/>
      <c r="J30" s="110"/>
      <c r="K30" s="18">
        <f t="shared" si="2"/>
        <v>0</v>
      </c>
    </row>
    <row r="31" spans="1:11" x14ac:dyDescent="0.2">
      <c r="A31" s="163" t="s">
        <v>474</v>
      </c>
      <c r="B31" s="317" t="s">
        <v>473</v>
      </c>
      <c r="C31" s="10"/>
      <c r="D31" s="10"/>
      <c r="E31" s="10"/>
      <c r="F31" s="10"/>
      <c r="G31" s="10"/>
      <c r="H31" s="10"/>
      <c r="I31" s="109"/>
      <c r="J31" s="110"/>
      <c r="K31" s="18">
        <f t="shared" si="2"/>
        <v>0</v>
      </c>
    </row>
    <row r="32" spans="1:11" x14ac:dyDescent="0.2">
      <c r="A32" s="318" t="s">
        <v>92</v>
      </c>
      <c r="B32" s="319" t="s">
        <v>93</v>
      </c>
      <c r="C32" s="13">
        <f>SUM(C21:C31)</f>
        <v>840</v>
      </c>
      <c r="D32" s="13">
        <f t="shared" ref="D32:J32" si="3">SUM(D21:D31)</f>
        <v>277</v>
      </c>
      <c r="E32" s="13">
        <f t="shared" si="3"/>
        <v>0</v>
      </c>
      <c r="F32" s="13">
        <f t="shared" si="3"/>
        <v>0</v>
      </c>
      <c r="G32" s="13">
        <f t="shared" si="3"/>
        <v>267</v>
      </c>
      <c r="H32" s="13">
        <f t="shared" si="3"/>
        <v>449</v>
      </c>
      <c r="I32" s="13">
        <f t="shared" si="3"/>
        <v>51</v>
      </c>
      <c r="J32" s="13">
        <f t="shared" si="3"/>
        <v>51</v>
      </c>
      <c r="K32" s="18">
        <f>SUM(K21:K31)</f>
        <v>1935</v>
      </c>
    </row>
    <row r="33" spans="1:11" x14ac:dyDescent="0.2">
      <c r="A33" s="327" t="s">
        <v>608</v>
      </c>
      <c r="B33" s="328" t="s">
        <v>93</v>
      </c>
      <c r="C33" s="109">
        <v>527</v>
      </c>
      <c r="D33" s="109">
        <v>193</v>
      </c>
      <c r="E33" s="109"/>
      <c r="F33" s="109"/>
      <c r="G33" s="109">
        <v>177</v>
      </c>
      <c r="H33" s="109">
        <v>325</v>
      </c>
      <c r="I33" s="109">
        <v>18</v>
      </c>
      <c r="J33" s="109">
        <v>21</v>
      </c>
      <c r="K33" s="20">
        <f t="shared" ref="K33:K34" si="4">SUM(C33:J33)</f>
        <v>1261</v>
      </c>
    </row>
    <row r="34" spans="1:11" x14ac:dyDescent="0.2">
      <c r="A34" s="327" t="s">
        <v>609</v>
      </c>
      <c r="B34" s="328" t="s">
        <v>93</v>
      </c>
      <c r="C34" s="90">
        <v>114</v>
      </c>
      <c r="D34" s="90">
        <v>19</v>
      </c>
      <c r="E34" s="90"/>
      <c r="F34" s="90"/>
      <c r="G34" s="90">
        <v>56</v>
      </c>
      <c r="H34" s="90">
        <v>40</v>
      </c>
      <c r="I34" s="90">
        <v>31</v>
      </c>
      <c r="J34" s="90">
        <v>21</v>
      </c>
      <c r="K34" s="20">
        <f t="shared" si="4"/>
        <v>281</v>
      </c>
    </row>
    <row r="35" spans="1:11" x14ac:dyDescent="0.2">
      <c r="A35" s="166" t="s">
        <v>553</v>
      </c>
      <c r="B35" s="320"/>
      <c r="C35" s="564"/>
      <c r="D35" s="565"/>
      <c r="E35" s="565"/>
      <c r="F35" s="565"/>
      <c r="G35" s="565"/>
      <c r="H35" s="565"/>
      <c r="I35" s="565"/>
      <c r="J35" s="565"/>
      <c r="K35" s="566"/>
    </row>
    <row r="36" spans="1:11" x14ac:dyDescent="0.2">
      <c r="A36" s="315" t="s">
        <v>462</v>
      </c>
      <c r="B36" s="316" t="s">
        <v>461</v>
      </c>
      <c r="C36" s="567"/>
      <c r="D36" s="568"/>
      <c r="E36" s="568"/>
      <c r="F36" s="568"/>
      <c r="G36" s="568"/>
      <c r="H36" s="568"/>
      <c r="I36" s="568"/>
      <c r="J36" s="568"/>
      <c r="K36" s="569"/>
    </row>
    <row r="37" spans="1:11" x14ac:dyDescent="0.2">
      <c r="A37" s="163" t="s">
        <v>476</v>
      </c>
      <c r="B37" s="317" t="s">
        <v>463</v>
      </c>
      <c r="C37" s="10"/>
      <c r="D37" s="10"/>
      <c r="E37" s="10"/>
      <c r="F37" s="10"/>
      <c r="G37" s="10"/>
      <c r="H37" s="10"/>
      <c r="I37" s="109"/>
      <c r="J37" s="110"/>
      <c r="K37" s="18">
        <f>SUM(C37:J37)</f>
        <v>0</v>
      </c>
    </row>
    <row r="38" spans="1:11" x14ac:dyDescent="0.2">
      <c r="A38" s="163" t="s">
        <v>477</v>
      </c>
      <c r="B38" s="317" t="s">
        <v>464</v>
      </c>
      <c r="C38" s="10"/>
      <c r="D38" s="10"/>
      <c r="E38" s="10"/>
      <c r="F38" s="10"/>
      <c r="G38" s="10"/>
      <c r="H38" s="10"/>
      <c r="I38" s="109"/>
      <c r="J38" s="110"/>
      <c r="K38" s="18">
        <f t="shared" ref="K38:K47" si="5">SUM(C38:J38)</f>
        <v>0</v>
      </c>
    </row>
    <row r="39" spans="1:11" x14ac:dyDescent="0.2">
      <c r="A39" s="163" t="s">
        <v>478</v>
      </c>
      <c r="B39" s="317" t="s">
        <v>465</v>
      </c>
      <c r="C39" s="10">
        <v>381</v>
      </c>
      <c r="D39" s="10"/>
      <c r="E39" s="10"/>
      <c r="F39" s="10"/>
      <c r="G39" s="10">
        <v>166</v>
      </c>
      <c r="H39" s="10">
        <v>0</v>
      </c>
      <c r="I39" s="109">
        <v>34</v>
      </c>
      <c r="J39" s="110">
        <v>20</v>
      </c>
      <c r="K39" s="18">
        <f t="shared" si="5"/>
        <v>601</v>
      </c>
    </row>
    <row r="40" spans="1:11" x14ac:dyDescent="0.2">
      <c r="A40" s="163" t="s">
        <v>479</v>
      </c>
      <c r="B40" s="317" t="s">
        <v>466</v>
      </c>
      <c r="C40" s="10">
        <v>200</v>
      </c>
      <c r="D40" s="10">
        <v>141</v>
      </c>
      <c r="E40" s="10"/>
      <c r="F40" s="10"/>
      <c r="G40" s="10">
        <v>98</v>
      </c>
      <c r="H40" s="10">
        <v>108</v>
      </c>
      <c r="I40" s="109"/>
      <c r="J40" s="110"/>
      <c r="K40" s="18">
        <f t="shared" si="5"/>
        <v>547</v>
      </c>
    </row>
    <row r="41" spans="1:11" x14ac:dyDescent="0.2">
      <c r="A41" s="163" t="s">
        <v>480</v>
      </c>
      <c r="B41" s="317" t="s">
        <v>467</v>
      </c>
      <c r="C41" s="10"/>
      <c r="D41" s="10"/>
      <c r="E41" s="10"/>
      <c r="F41" s="10"/>
      <c r="G41" s="10"/>
      <c r="H41" s="10"/>
      <c r="I41" s="109"/>
      <c r="J41" s="110"/>
      <c r="K41" s="18">
        <f t="shared" si="5"/>
        <v>0</v>
      </c>
    </row>
    <row r="42" spans="1:11" x14ac:dyDescent="0.2">
      <c r="A42" s="163" t="s">
        <v>481</v>
      </c>
      <c r="B42" s="317" t="s">
        <v>468</v>
      </c>
      <c r="C42" s="10"/>
      <c r="D42" s="10"/>
      <c r="E42" s="10"/>
      <c r="F42" s="10"/>
      <c r="G42" s="10"/>
      <c r="H42" s="10"/>
      <c r="I42" s="109"/>
      <c r="J42" s="110"/>
      <c r="K42" s="18">
        <f t="shared" si="5"/>
        <v>0</v>
      </c>
    </row>
    <row r="43" spans="1:11" x14ac:dyDescent="0.2">
      <c r="A43" s="163" t="s">
        <v>475</v>
      </c>
      <c r="B43" s="317" t="s">
        <v>469</v>
      </c>
      <c r="C43" s="10"/>
      <c r="D43" s="10"/>
      <c r="E43" s="10"/>
      <c r="F43" s="10"/>
      <c r="G43" s="10"/>
      <c r="H43" s="10"/>
      <c r="I43" s="109"/>
      <c r="J43" s="110"/>
      <c r="K43" s="18">
        <f t="shared" si="5"/>
        <v>0</v>
      </c>
    </row>
    <row r="44" spans="1:11" x14ac:dyDescent="0.2">
      <c r="A44" s="163" t="s">
        <v>482</v>
      </c>
      <c r="B44" s="317" t="s">
        <v>470</v>
      </c>
      <c r="C44" s="10"/>
      <c r="D44" s="10"/>
      <c r="E44" s="10"/>
      <c r="F44" s="10"/>
      <c r="G44" s="10"/>
      <c r="H44" s="10"/>
      <c r="I44" s="109"/>
      <c r="J44" s="110"/>
      <c r="K44" s="18">
        <f t="shared" si="5"/>
        <v>0</v>
      </c>
    </row>
    <row r="45" spans="1:11" x14ac:dyDescent="0.2">
      <c r="A45" s="163" t="s">
        <v>483</v>
      </c>
      <c r="B45" s="317" t="s">
        <v>471</v>
      </c>
      <c r="C45" s="10"/>
      <c r="D45" s="10"/>
      <c r="E45" s="10"/>
      <c r="F45" s="10"/>
      <c r="G45" s="10"/>
      <c r="H45" s="10"/>
      <c r="I45" s="109"/>
      <c r="J45" s="110"/>
      <c r="K45" s="18">
        <f t="shared" si="5"/>
        <v>0</v>
      </c>
    </row>
    <row r="46" spans="1:11" x14ac:dyDescent="0.2">
      <c r="A46" s="163" t="s">
        <v>484</v>
      </c>
      <c r="B46" s="317" t="s">
        <v>472</v>
      </c>
      <c r="C46" s="10"/>
      <c r="D46" s="10"/>
      <c r="E46" s="10"/>
      <c r="F46" s="10"/>
      <c r="G46" s="10"/>
      <c r="H46" s="10"/>
      <c r="I46" s="109"/>
      <c r="J46" s="110"/>
      <c r="K46" s="18">
        <f t="shared" si="5"/>
        <v>0</v>
      </c>
    </row>
    <row r="47" spans="1:11" x14ac:dyDescent="0.2">
      <c r="A47" s="163" t="s">
        <v>474</v>
      </c>
      <c r="B47" s="317" t="s">
        <v>473</v>
      </c>
      <c r="C47" s="10"/>
      <c r="D47" s="10"/>
      <c r="E47" s="10"/>
      <c r="F47" s="10"/>
      <c r="G47" s="10"/>
      <c r="H47" s="10"/>
      <c r="I47" s="109"/>
      <c r="J47" s="110"/>
      <c r="K47" s="18">
        <f t="shared" si="5"/>
        <v>0</v>
      </c>
    </row>
    <row r="48" spans="1:11" x14ac:dyDescent="0.2">
      <c r="A48" s="318" t="s">
        <v>92</v>
      </c>
      <c r="B48" s="319" t="s">
        <v>93</v>
      </c>
      <c r="C48" s="13">
        <f>SUM(C37:C47)</f>
        <v>581</v>
      </c>
      <c r="D48" s="13">
        <f t="shared" ref="D48:J48" si="6">SUM(D37:D47)</f>
        <v>141</v>
      </c>
      <c r="E48" s="13">
        <f t="shared" si="6"/>
        <v>0</v>
      </c>
      <c r="F48" s="13">
        <f t="shared" si="6"/>
        <v>0</v>
      </c>
      <c r="G48" s="13">
        <f t="shared" si="6"/>
        <v>264</v>
      </c>
      <c r="H48" s="13">
        <f t="shared" si="6"/>
        <v>108</v>
      </c>
      <c r="I48" s="13">
        <f t="shared" si="6"/>
        <v>34</v>
      </c>
      <c r="J48" s="13">
        <f t="shared" si="6"/>
        <v>20</v>
      </c>
      <c r="K48" s="18">
        <f>SUM(K37:K47)</f>
        <v>1148</v>
      </c>
    </row>
    <row r="49" spans="1:11" x14ac:dyDescent="0.2">
      <c r="A49" s="327" t="s">
        <v>610</v>
      </c>
      <c r="B49" s="328" t="s">
        <v>93</v>
      </c>
      <c r="C49" s="109">
        <v>362</v>
      </c>
      <c r="D49" s="109">
        <v>85</v>
      </c>
      <c r="E49" s="109"/>
      <c r="F49" s="109"/>
      <c r="G49" s="109">
        <v>170</v>
      </c>
      <c r="H49" s="109">
        <v>67</v>
      </c>
      <c r="I49" s="109">
        <v>17</v>
      </c>
      <c r="J49" s="109">
        <v>13</v>
      </c>
      <c r="K49" s="20">
        <f t="shared" ref="K49:K50" si="7">SUM(C49:J49)</f>
        <v>714</v>
      </c>
    </row>
    <row r="50" spans="1:11" x14ac:dyDescent="0.2">
      <c r="A50" s="327" t="s">
        <v>611</v>
      </c>
      <c r="B50" s="328" t="s">
        <v>93</v>
      </c>
      <c r="C50" s="90">
        <v>143</v>
      </c>
      <c r="D50" s="90">
        <v>2</v>
      </c>
      <c r="E50" s="90"/>
      <c r="F50" s="90"/>
      <c r="G50" s="90">
        <v>75</v>
      </c>
      <c r="H50" s="90">
        <v>5</v>
      </c>
      <c r="I50" s="90">
        <v>12</v>
      </c>
      <c r="J50" s="90">
        <v>4</v>
      </c>
      <c r="K50" s="20">
        <f t="shared" si="7"/>
        <v>241</v>
      </c>
    </row>
    <row r="51" spans="1:11" x14ac:dyDescent="0.2">
      <c r="A51" s="166" t="s">
        <v>554</v>
      </c>
      <c r="B51" s="320"/>
      <c r="C51" s="564"/>
      <c r="D51" s="565"/>
      <c r="E51" s="565"/>
      <c r="F51" s="565"/>
      <c r="G51" s="565"/>
      <c r="H51" s="565"/>
      <c r="I51" s="565"/>
      <c r="J51" s="565"/>
      <c r="K51" s="566"/>
    </row>
    <row r="52" spans="1:11" x14ac:dyDescent="0.2">
      <c r="A52" s="315" t="s">
        <v>462</v>
      </c>
      <c r="B52" s="316" t="s">
        <v>461</v>
      </c>
      <c r="C52" s="567"/>
      <c r="D52" s="568"/>
      <c r="E52" s="568"/>
      <c r="F52" s="568"/>
      <c r="G52" s="568"/>
      <c r="H52" s="568"/>
      <c r="I52" s="568"/>
      <c r="J52" s="568"/>
      <c r="K52" s="569"/>
    </row>
    <row r="53" spans="1:11" x14ac:dyDescent="0.2">
      <c r="A53" s="163" t="s">
        <v>476</v>
      </c>
      <c r="B53" s="317" t="s">
        <v>463</v>
      </c>
      <c r="C53" s="10"/>
      <c r="D53" s="10"/>
      <c r="E53" s="10"/>
      <c r="F53" s="10"/>
      <c r="G53" s="10"/>
      <c r="H53" s="10"/>
      <c r="I53" s="109"/>
      <c r="J53" s="110"/>
      <c r="K53" s="18">
        <f>SUM(C53:J53)</f>
        <v>0</v>
      </c>
    </row>
    <row r="54" spans="1:11" x14ac:dyDescent="0.2">
      <c r="A54" s="163" t="s">
        <v>477</v>
      </c>
      <c r="B54" s="317" t="s">
        <v>464</v>
      </c>
      <c r="C54" s="10"/>
      <c r="D54" s="10"/>
      <c r="E54" s="10"/>
      <c r="F54" s="10"/>
      <c r="G54" s="10"/>
      <c r="H54" s="10"/>
      <c r="I54" s="109"/>
      <c r="J54" s="110"/>
      <c r="K54" s="18">
        <f t="shared" ref="K54:K63" si="8">SUM(C54:J54)</f>
        <v>0</v>
      </c>
    </row>
    <row r="55" spans="1:11" x14ac:dyDescent="0.2">
      <c r="A55" s="163" t="s">
        <v>478</v>
      </c>
      <c r="B55" s="317" t="s">
        <v>465</v>
      </c>
      <c r="C55" s="10"/>
      <c r="D55" s="10"/>
      <c r="E55" s="10"/>
      <c r="F55" s="10"/>
      <c r="G55" s="10"/>
      <c r="H55" s="10"/>
      <c r="I55" s="109"/>
      <c r="J55" s="110"/>
      <c r="K55" s="18">
        <f t="shared" si="8"/>
        <v>0</v>
      </c>
    </row>
    <row r="56" spans="1:11" x14ac:dyDescent="0.2">
      <c r="A56" s="163" t="s">
        <v>479</v>
      </c>
      <c r="B56" s="317" t="s">
        <v>466</v>
      </c>
      <c r="C56" s="10"/>
      <c r="D56" s="10"/>
      <c r="E56" s="10"/>
      <c r="F56" s="10"/>
      <c r="G56" s="10"/>
      <c r="H56" s="10"/>
      <c r="I56" s="109"/>
      <c r="J56" s="110"/>
      <c r="K56" s="18">
        <f t="shared" si="8"/>
        <v>0</v>
      </c>
    </row>
    <row r="57" spans="1:11" x14ac:dyDescent="0.2">
      <c r="A57" s="163" t="s">
        <v>480</v>
      </c>
      <c r="B57" s="317" t="s">
        <v>467</v>
      </c>
      <c r="C57" s="10"/>
      <c r="D57" s="10"/>
      <c r="E57" s="10"/>
      <c r="F57" s="10"/>
      <c r="G57" s="10"/>
      <c r="H57" s="10"/>
      <c r="I57" s="109"/>
      <c r="J57" s="110"/>
      <c r="K57" s="18">
        <f t="shared" si="8"/>
        <v>0</v>
      </c>
    </row>
    <row r="58" spans="1:11" x14ac:dyDescent="0.2">
      <c r="A58" s="163" t="s">
        <v>481</v>
      </c>
      <c r="B58" s="317" t="s">
        <v>468</v>
      </c>
      <c r="C58" s="10"/>
      <c r="D58" s="10"/>
      <c r="E58" s="10"/>
      <c r="F58" s="10"/>
      <c r="G58" s="10"/>
      <c r="H58" s="10"/>
      <c r="I58" s="109"/>
      <c r="J58" s="110"/>
      <c r="K58" s="18">
        <f t="shared" si="8"/>
        <v>0</v>
      </c>
    </row>
    <row r="59" spans="1:11" x14ac:dyDescent="0.2">
      <c r="A59" s="163" t="s">
        <v>475</v>
      </c>
      <c r="B59" s="317" t="s">
        <v>469</v>
      </c>
      <c r="C59" s="10">
        <v>636</v>
      </c>
      <c r="D59" s="10">
        <v>238</v>
      </c>
      <c r="E59" s="10"/>
      <c r="F59" s="10"/>
      <c r="G59" s="10">
        <v>132</v>
      </c>
      <c r="H59" s="10">
        <v>259</v>
      </c>
      <c r="I59" s="109"/>
      <c r="J59" s="110"/>
      <c r="K59" s="18">
        <f t="shared" si="8"/>
        <v>1265</v>
      </c>
    </row>
    <row r="60" spans="1:11" x14ac:dyDescent="0.2">
      <c r="A60" s="163" t="s">
        <v>482</v>
      </c>
      <c r="B60" s="317" t="s">
        <v>470</v>
      </c>
      <c r="C60" s="10"/>
      <c r="D60" s="10"/>
      <c r="E60" s="10"/>
      <c r="F60" s="10"/>
      <c r="G60" s="10"/>
      <c r="H60" s="10"/>
      <c r="I60" s="109">
        <v>30</v>
      </c>
      <c r="J60" s="110">
        <v>54</v>
      </c>
      <c r="K60" s="18">
        <f t="shared" si="8"/>
        <v>84</v>
      </c>
    </row>
    <row r="61" spans="1:11" x14ac:dyDescent="0.2">
      <c r="A61" s="163" t="s">
        <v>483</v>
      </c>
      <c r="B61" s="317" t="s">
        <v>471</v>
      </c>
      <c r="C61" s="10"/>
      <c r="D61" s="10"/>
      <c r="E61" s="10"/>
      <c r="F61" s="10"/>
      <c r="G61" s="10"/>
      <c r="H61" s="10"/>
      <c r="I61" s="109"/>
      <c r="J61" s="110"/>
      <c r="K61" s="18">
        <f t="shared" si="8"/>
        <v>0</v>
      </c>
    </row>
    <row r="62" spans="1:11" x14ac:dyDescent="0.2">
      <c r="A62" s="163" t="s">
        <v>484</v>
      </c>
      <c r="B62" s="317" t="s">
        <v>472</v>
      </c>
      <c r="C62" s="10"/>
      <c r="D62" s="10"/>
      <c r="E62" s="10"/>
      <c r="F62" s="10"/>
      <c r="G62" s="10"/>
      <c r="H62" s="10"/>
      <c r="I62" s="109"/>
      <c r="J62" s="110"/>
      <c r="K62" s="18">
        <f t="shared" si="8"/>
        <v>0</v>
      </c>
    </row>
    <row r="63" spans="1:11" x14ac:dyDescent="0.2">
      <c r="A63" s="163" t="s">
        <v>474</v>
      </c>
      <c r="B63" s="317" t="s">
        <v>473</v>
      </c>
      <c r="C63" s="10"/>
      <c r="D63" s="10"/>
      <c r="E63" s="10"/>
      <c r="F63" s="10"/>
      <c r="G63" s="10"/>
      <c r="H63" s="10"/>
      <c r="I63" s="109"/>
      <c r="J63" s="110"/>
      <c r="K63" s="18">
        <f t="shared" si="8"/>
        <v>0</v>
      </c>
    </row>
    <row r="64" spans="1:11" x14ac:dyDescent="0.2">
      <c r="A64" s="318" t="s">
        <v>92</v>
      </c>
      <c r="B64" s="319" t="s">
        <v>93</v>
      </c>
      <c r="C64" s="13">
        <f>SUM(C53:C63)</f>
        <v>636</v>
      </c>
      <c r="D64" s="13">
        <f t="shared" ref="D64:J64" si="9">SUM(D53:D63)</f>
        <v>238</v>
      </c>
      <c r="E64" s="13">
        <f t="shared" si="9"/>
        <v>0</v>
      </c>
      <c r="F64" s="13">
        <f t="shared" si="9"/>
        <v>0</v>
      </c>
      <c r="G64" s="13">
        <f t="shared" si="9"/>
        <v>132</v>
      </c>
      <c r="H64" s="13">
        <f t="shared" si="9"/>
        <v>259</v>
      </c>
      <c r="I64" s="13">
        <f t="shared" si="9"/>
        <v>30</v>
      </c>
      <c r="J64" s="13">
        <f t="shared" si="9"/>
        <v>54</v>
      </c>
      <c r="K64" s="18">
        <f>SUM(K53:K63)</f>
        <v>1349</v>
      </c>
    </row>
    <row r="65" spans="1:11" x14ac:dyDescent="0.2">
      <c r="A65" s="327" t="s">
        <v>612</v>
      </c>
      <c r="B65" s="328" t="s">
        <v>93</v>
      </c>
      <c r="C65" s="90">
        <v>88</v>
      </c>
      <c r="D65" s="90">
        <v>36</v>
      </c>
      <c r="E65" s="90"/>
      <c r="F65" s="90"/>
      <c r="G65" s="90">
        <v>23</v>
      </c>
      <c r="H65" s="90">
        <v>48</v>
      </c>
      <c r="I65" s="90">
        <v>10</v>
      </c>
      <c r="J65" s="90">
        <v>6</v>
      </c>
      <c r="K65" s="20">
        <f t="shared" ref="K65:K66" si="10">SUM(C65:J65)</f>
        <v>211</v>
      </c>
    </row>
    <row r="66" spans="1:11" x14ac:dyDescent="0.2">
      <c r="A66" s="327" t="s">
        <v>613</v>
      </c>
      <c r="B66" s="328" t="s">
        <v>93</v>
      </c>
      <c r="C66" s="90">
        <v>110</v>
      </c>
      <c r="D66" s="90">
        <v>35</v>
      </c>
      <c r="E66" s="90"/>
      <c r="F66" s="90"/>
      <c r="G66" s="90">
        <v>32</v>
      </c>
      <c r="H66" s="90">
        <v>42</v>
      </c>
      <c r="I66" s="90">
        <v>10</v>
      </c>
      <c r="J66" s="90">
        <v>9</v>
      </c>
      <c r="K66" s="20">
        <f t="shared" si="10"/>
        <v>238</v>
      </c>
    </row>
    <row r="67" spans="1:11" x14ac:dyDescent="0.2">
      <c r="A67" s="166" t="s">
        <v>555</v>
      </c>
      <c r="B67" s="320"/>
      <c r="C67" s="564"/>
      <c r="D67" s="565"/>
      <c r="E67" s="565"/>
      <c r="F67" s="565"/>
      <c r="G67" s="565"/>
      <c r="H67" s="565"/>
      <c r="I67" s="565"/>
      <c r="J67" s="565"/>
      <c r="K67" s="566"/>
    </row>
    <row r="68" spans="1:11" x14ac:dyDescent="0.2">
      <c r="A68" s="315" t="s">
        <v>462</v>
      </c>
      <c r="B68" s="316" t="s">
        <v>461</v>
      </c>
      <c r="C68" s="567"/>
      <c r="D68" s="568"/>
      <c r="E68" s="568"/>
      <c r="F68" s="568"/>
      <c r="G68" s="568"/>
      <c r="H68" s="568"/>
      <c r="I68" s="568"/>
      <c r="J68" s="568"/>
      <c r="K68" s="569"/>
    </row>
    <row r="69" spans="1:11" x14ac:dyDescent="0.2">
      <c r="A69" s="163" t="s">
        <v>476</v>
      </c>
      <c r="B69" s="317" t="s">
        <v>463</v>
      </c>
      <c r="C69" s="10"/>
      <c r="D69" s="10"/>
      <c r="E69" s="10"/>
      <c r="F69" s="10"/>
      <c r="G69" s="10"/>
      <c r="H69" s="10"/>
      <c r="I69" s="109"/>
      <c r="J69" s="110"/>
      <c r="K69" s="18">
        <f>SUM(C69:J69)</f>
        <v>0</v>
      </c>
    </row>
    <row r="70" spans="1:11" x14ac:dyDescent="0.2">
      <c r="A70" s="163" t="s">
        <v>477</v>
      </c>
      <c r="B70" s="317" t="s">
        <v>464</v>
      </c>
      <c r="C70" s="10">
        <v>355</v>
      </c>
      <c r="D70" s="10">
        <v>390</v>
      </c>
      <c r="E70" s="10">
        <v>167</v>
      </c>
      <c r="F70" s="10">
        <v>0</v>
      </c>
      <c r="G70" s="10">
        <v>69</v>
      </c>
      <c r="H70" s="10">
        <v>56</v>
      </c>
      <c r="I70" s="109">
        <v>4</v>
      </c>
      <c r="J70" s="110">
        <v>9</v>
      </c>
      <c r="K70" s="18">
        <f t="shared" ref="K70:K79" si="11">SUM(C70:J70)</f>
        <v>1050</v>
      </c>
    </row>
    <row r="71" spans="1:11" x14ac:dyDescent="0.2">
      <c r="A71" s="163" t="s">
        <v>478</v>
      </c>
      <c r="B71" s="317" t="s">
        <v>465</v>
      </c>
      <c r="C71" s="10">
        <v>362</v>
      </c>
      <c r="D71" s="10"/>
      <c r="E71" s="10"/>
      <c r="F71" s="10"/>
      <c r="G71" s="10"/>
      <c r="H71" s="10"/>
      <c r="I71" s="109"/>
      <c r="J71" s="110"/>
      <c r="K71" s="18">
        <f t="shared" si="11"/>
        <v>362</v>
      </c>
    </row>
    <row r="72" spans="1:11" x14ac:dyDescent="0.2">
      <c r="A72" s="163" t="s">
        <v>479</v>
      </c>
      <c r="B72" s="317" t="s">
        <v>466</v>
      </c>
      <c r="C72" s="10"/>
      <c r="D72" s="10"/>
      <c r="E72" s="10"/>
      <c r="F72" s="10"/>
      <c r="G72" s="10"/>
      <c r="H72" s="10"/>
      <c r="I72" s="109"/>
      <c r="J72" s="110"/>
      <c r="K72" s="18">
        <f t="shared" si="11"/>
        <v>0</v>
      </c>
    </row>
    <row r="73" spans="1:11" x14ac:dyDescent="0.2">
      <c r="A73" s="163" t="s">
        <v>480</v>
      </c>
      <c r="B73" s="317" t="s">
        <v>467</v>
      </c>
      <c r="C73" s="10"/>
      <c r="D73" s="10"/>
      <c r="E73" s="10"/>
      <c r="F73" s="10"/>
      <c r="G73" s="10">
        <v>16</v>
      </c>
      <c r="H73" s="10">
        <v>101</v>
      </c>
      <c r="I73" s="109"/>
      <c r="J73" s="110"/>
      <c r="K73" s="18">
        <f t="shared" si="11"/>
        <v>117</v>
      </c>
    </row>
    <row r="74" spans="1:11" x14ac:dyDescent="0.2">
      <c r="A74" s="163" t="s">
        <v>481</v>
      </c>
      <c r="B74" s="317" t="s">
        <v>468</v>
      </c>
      <c r="C74" s="10"/>
      <c r="D74" s="10"/>
      <c r="E74" s="10"/>
      <c r="F74" s="10"/>
      <c r="G74" s="10"/>
      <c r="H74" s="10"/>
      <c r="I74" s="109"/>
      <c r="J74" s="110"/>
      <c r="K74" s="18">
        <f t="shared" si="11"/>
        <v>0</v>
      </c>
    </row>
    <row r="75" spans="1:11" x14ac:dyDescent="0.2">
      <c r="A75" s="163" t="s">
        <v>475</v>
      </c>
      <c r="B75" s="317" t="s">
        <v>469</v>
      </c>
      <c r="C75" s="10"/>
      <c r="D75" s="10"/>
      <c r="E75" s="10"/>
      <c r="F75" s="10"/>
      <c r="G75" s="10"/>
      <c r="H75" s="10"/>
      <c r="I75" s="109"/>
      <c r="J75" s="110"/>
      <c r="K75" s="18">
        <f t="shared" si="11"/>
        <v>0</v>
      </c>
    </row>
    <row r="76" spans="1:11" x14ac:dyDescent="0.2">
      <c r="A76" s="163" t="s">
        <v>482</v>
      </c>
      <c r="B76" s="317" t="s">
        <v>470</v>
      </c>
      <c r="C76" s="10"/>
      <c r="D76" s="10"/>
      <c r="E76" s="10"/>
      <c r="F76" s="10"/>
      <c r="G76" s="10"/>
      <c r="H76" s="10"/>
      <c r="I76" s="109"/>
      <c r="J76" s="110"/>
      <c r="K76" s="18">
        <f t="shared" si="11"/>
        <v>0</v>
      </c>
    </row>
    <row r="77" spans="1:11" x14ac:dyDescent="0.2">
      <c r="A77" s="163" t="s">
        <v>483</v>
      </c>
      <c r="B77" s="317" t="s">
        <v>471</v>
      </c>
      <c r="C77" s="10"/>
      <c r="D77" s="10"/>
      <c r="E77" s="10"/>
      <c r="F77" s="10"/>
      <c r="G77" s="10"/>
      <c r="H77" s="10"/>
      <c r="I77" s="109"/>
      <c r="J77" s="110"/>
      <c r="K77" s="18">
        <f t="shared" si="11"/>
        <v>0</v>
      </c>
    </row>
    <row r="78" spans="1:11" x14ac:dyDescent="0.2">
      <c r="A78" s="163" t="s">
        <v>484</v>
      </c>
      <c r="B78" s="317" t="s">
        <v>472</v>
      </c>
      <c r="C78" s="10">
        <v>225</v>
      </c>
      <c r="D78" s="10">
        <v>123</v>
      </c>
      <c r="E78" s="10"/>
      <c r="F78" s="10"/>
      <c r="G78" s="10"/>
      <c r="H78" s="10"/>
      <c r="I78" s="109"/>
      <c r="J78" s="110"/>
      <c r="K78" s="18">
        <f t="shared" si="11"/>
        <v>348</v>
      </c>
    </row>
    <row r="79" spans="1:11" x14ac:dyDescent="0.2">
      <c r="A79" s="163" t="s">
        <v>474</v>
      </c>
      <c r="B79" s="317" t="s">
        <v>473</v>
      </c>
      <c r="C79" s="10"/>
      <c r="D79" s="10"/>
      <c r="E79" s="10"/>
      <c r="F79" s="10"/>
      <c r="G79" s="10"/>
      <c r="H79" s="10"/>
      <c r="I79" s="109"/>
      <c r="J79" s="110"/>
      <c r="K79" s="18">
        <f t="shared" si="11"/>
        <v>0</v>
      </c>
    </row>
    <row r="80" spans="1:11" x14ac:dyDescent="0.2">
      <c r="A80" s="318" t="s">
        <v>92</v>
      </c>
      <c r="B80" s="319" t="s">
        <v>93</v>
      </c>
      <c r="C80" s="13">
        <f>SUM(C69:C79)</f>
        <v>942</v>
      </c>
      <c r="D80" s="13">
        <f t="shared" ref="D80:J80" si="12">SUM(D69:D79)</f>
        <v>513</v>
      </c>
      <c r="E80" s="13">
        <f t="shared" si="12"/>
        <v>167</v>
      </c>
      <c r="F80" s="13">
        <f t="shared" si="12"/>
        <v>0</v>
      </c>
      <c r="G80" s="13">
        <f t="shared" si="12"/>
        <v>85</v>
      </c>
      <c r="H80" s="13">
        <f t="shared" si="12"/>
        <v>157</v>
      </c>
      <c r="I80" s="13">
        <f t="shared" si="12"/>
        <v>4</v>
      </c>
      <c r="J80" s="13">
        <f t="shared" si="12"/>
        <v>9</v>
      </c>
      <c r="K80" s="18">
        <f>SUM(K69:K79)</f>
        <v>1877</v>
      </c>
    </row>
    <row r="81" spans="1:11" x14ac:dyDescent="0.2">
      <c r="A81" s="327" t="s">
        <v>614</v>
      </c>
      <c r="B81" s="328" t="s">
        <v>93</v>
      </c>
      <c r="C81" s="109">
        <v>810</v>
      </c>
      <c r="D81" s="109">
        <v>471</v>
      </c>
      <c r="E81" s="109">
        <v>160</v>
      </c>
      <c r="F81" s="109">
        <v>0</v>
      </c>
      <c r="G81" s="109">
        <v>75</v>
      </c>
      <c r="H81" s="109">
        <v>145</v>
      </c>
      <c r="I81" s="109">
        <v>4</v>
      </c>
      <c r="J81" s="109">
        <v>9</v>
      </c>
      <c r="K81" s="20">
        <f t="shared" ref="K81:K82" si="13">SUM(C81:J81)</f>
        <v>1674</v>
      </c>
    </row>
    <row r="82" spans="1:11" x14ac:dyDescent="0.2">
      <c r="A82" s="327" t="s">
        <v>615</v>
      </c>
      <c r="B82" s="328" t="s">
        <v>93</v>
      </c>
      <c r="C82" s="90">
        <v>65</v>
      </c>
      <c r="D82" s="90">
        <v>10</v>
      </c>
      <c r="E82" s="90">
        <v>0</v>
      </c>
      <c r="F82" s="90">
        <v>0</v>
      </c>
      <c r="G82" s="90">
        <v>0</v>
      </c>
      <c r="H82" s="90">
        <v>1</v>
      </c>
      <c r="I82" s="90">
        <v>0</v>
      </c>
      <c r="J82" s="90">
        <v>1</v>
      </c>
      <c r="K82" s="20">
        <f t="shared" si="13"/>
        <v>77</v>
      </c>
    </row>
    <row r="83" spans="1:11" x14ac:dyDescent="0.2">
      <c r="A83" s="166" t="s">
        <v>556</v>
      </c>
      <c r="B83" s="320"/>
      <c r="C83" s="564"/>
      <c r="D83" s="565"/>
      <c r="E83" s="565"/>
      <c r="F83" s="565"/>
      <c r="G83" s="565"/>
      <c r="H83" s="565"/>
      <c r="I83" s="565"/>
      <c r="J83" s="565"/>
      <c r="K83" s="566"/>
    </row>
    <row r="84" spans="1:11" x14ac:dyDescent="0.2">
      <c r="A84" s="315" t="s">
        <v>462</v>
      </c>
      <c r="B84" s="316" t="s">
        <v>461</v>
      </c>
      <c r="C84" s="567"/>
      <c r="D84" s="568"/>
      <c r="E84" s="568"/>
      <c r="F84" s="568"/>
      <c r="G84" s="568"/>
      <c r="H84" s="568"/>
      <c r="I84" s="568"/>
      <c r="J84" s="568"/>
      <c r="K84" s="569"/>
    </row>
    <row r="85" spans="1:11" x14ac:dyDescent="0.2">
      <c r="A85" s="163" t="s">
        <v>476</v>
      </c>
      <c r="B85" s="317" t="s">
        <v>463</v>
      </c>
      <c r="C85" s="10"/>
      <c r="D85" s="10"/>
      <c r="E85" s="10"/>
      <c r="F85" s="10"/>
      <c r="G85" s="10"/>
      <c r="H85" s="10"/>
      <c r="I85" s="109"/>
      <c r="J85" s="110"/>
      <c r="K85" s="18">
        <f>SUM(C85:J85)</f>
        <v>0</v>
      </c>
    </row>
    <row r="86" spans="1:11" x14ac:dyDescent="0.2">
      <c r="A86" s="163" t="s">
        <v>477</v>
      </c>
      <c r="B86" s="317" t="s">
        <v>464</v>
      </c>
      <c r="C86" s="10"/>
      <c r="D86" s="10"/>
      <c r="E86" s="10"/>
      <c r="F86" s="10"/>
      <c r="G86" s="10"/>
      <c r="H86" s="10"/>
      <c r="I86" s="109"/>
      <c r="J86" s="110"/>
      <c r="K86" s="18">
        <f t="shared" ref="K86:K95" si="14">SUM(C86:J86)</f>
        <v>0</v>
      </c>
    </row>
    <row r="87" spans="1:11" x14ac:dyDescent="0.2">
      <c r="A87" s="163" t="s">
        <v>478</v>
      </c>
      <c r="B87" s="317" t="s">
        <v>465</v>
      </c>
      <c r="C87" s="10"/>
      <c r="D87" s="10"/>
      <c r="E87" s="10"/>
      <c r="F87" s="10"/>
      <c r="G87" s="10"/>
      <c r="H87" s="10"/>
      <c r="I87" s="109"/>
      <c r="J87" s="110"/>
      <c r="K87" s="18">
        <f t="shared" si="14"/>
        <v>0</v>
      </c>
    </row>
    <row r="88" spans="1:11" x14ac:dyDescent="0.2">
      <c r="A88" s="163" t="s">
        <v>479</v>
      </c>
      <c r="B88" s="317" t="s">
        <v>466</v>
      </c>
      <c r="C88" s="10"/>
      <c r="D88" s="10"/>
      <c r="E88" s="10"/>
      <c r="F88" s="10"/>
      <c r="G88" s="10"/>
      <c r="H88" s="10"/>
      <c r="I88" s="109"/>
      <c r="J88" s="110"/>
      <c r="K88" s="18">
        <f t="shared" si="14"/>
        <v>0</v>
      </c>
    </row>
    <row r="89" spans="1:11" x14ac:dyDescent="0.2">
      <c r="A89" s="163" t="s">
        <v>480</v>
      </c>
      <c r="B89" s="317" t="s">
        <v>467</v>
      </c>
      <c r="C89" s="10"/>
      <c r="D89" s="10"/>
      <c r="E89" s="10"/>
      <c r="F89" s="10"/>
      <c r="G89" s="10"/>
      <c r="H89" s="10"/>
      <c r="I89" s="109"/>
      <c r="J89" s="110"/>
      <c r="K89" s="18">
        <f t="shared" si="14"/>
        <v>0</v>
      </c>
    </row>
    <row r="90" spans="1:11" x14ac:dyDescent="0.2">
      <c r="A90" s="163" t="s">
        <v>481</v>
      </c>
      <c r="B90" s="317" t="s">
        <v>468</v>
      </c>
      <c r="C90" s="10"/>
      <c r="D90" s="10"/>
      <c r="E90" s="10"/>
      <c r="F90" s="10"/>
      <c r="G90" s="10"/>
      <c r="H90" s="10"/>
      <c r="I90" s="109"/>
      <c r="J90" s="110"/>
      <c r="K90" s="18">
        <f t="shared" si="14"/>
        <v>0</v>
      </c>
    </row>
    <row r="91" spans="1:11" x14ac:dyDescent="0.2">
      <c r="A91" s="163" t="s">
        <v>475</v>
      </c>
      <c r="B91" s="317" t="s">
        <v>469</v>
      </c>
      <c r="C91" s="10"/>
      <c r="D91" s="10"/>
      <c r="E91" s="10"/>
      <c r="F91" s="10"/>
      <c r="G91" s="10"/>
      <c r="H91" s="10"/>
      <c r="I91" s="109"/>
      <c r="J91" s="110"/>
      <c r="K91" s="18">
        <f t="shared" si="14"/>
        <v>0</v>
      </c>
    </row>
    <row r="92" spans="1:11" x14ac:dyDescent="0.2">
      <c r="A92" s="163" t="s">
        <v>482</v>
      </c>
      <c r="B92" s="317" t="s">
        <v>470</v>
      </c>
      <c r="C92" s="10">
        <v>123</v>
      </c>
      <c r="D92" s="10">
        <v>172</v>
      </c>
      <c r="E92" s="10"/>
      <c r="F92" s="10"/>
      <c r="G92" s="10"/>
      <c r="H92" s="10"/>
      <c r="I92" s="109"/>
      <c r="J92" s="110"/>
      <c r="K92" s="18">
        <f t="shared" si="14"/>
        <v>295</v>
      </c>
    </row>
    <row r="93" spans="1:11" x14ac:dyDescent="0.2">
      <c r="A93" s="163" t="s">
        <v>483</v>
      </c>
      <c r="B93" s="317" t="s">
        <v>471</v>
      </c>
      <c r="C93" s="10"/>
      <c r="D93" s="10"/>
      <c r="E93" s="10"/>
      <c r="F93" s="10"/>
      <c r="G93" s="10"/>
      <c r="H93" s="10"/>
      <c r="I93" s="109"/>
      <c r="J93" s="110"/>
      <c r="K93" s="18">
        <f t="shared" si="14"/>
        <v>0</v>
      </c>
    </row>
    <row r="94" spans="1:11" x14ac:dyDescent="0.2">
      <c r="A94" s="163" t="s">
        <v>484</v>
      </c>
      <c r="B94" s="317" t="s">
        <v>472</v>
      </c>
      <c r="C94" s="10"/>
      <c r="D94" s="10"/>
      <c r="E94" s="10"/>
      <c r="F94" s="10"/>
      <c r="G94" s="10"/>
      <c r="H94" s="10"/>
      <c r="I94" s="109"/>
      <c r="J94" s="110"/>
      <c r="K94" s="18">
        <f t="shared" si="14"/>
        <v>0</v>
      </c>
    </row>
    <row r="95" spans="1:11" x14ac:dyDescent="0.2">
      <c r="A95" s="163" t="s">
        <v>474</v>
      </c>
      <c r="B95" s="317" t="s">
        <v>473</v>
      </c>
      <c r="C95" s="10">
        <v>268</v>
      </c>
      <c r="D95" s="10">
        <v>190</v>
      </c>
      <c r="E95" s="10"/>
      <c r="F95" s="10"/>
      <c r="G95" s="10">
        <v>128</v>
      </c>
      <c r="H95" s="10">
        <v>98</v>
      </c>
      <c r="I95" s="109"/>
      <c r="J95" s="110"/>
      <c r="K95" s="18">
        <f t="shared" si="14"/>
        <v>684</v>
      </c>
    </row>
    <row r="96" spans="1:11" x14ac:dyDescent="0.2">
      <c r="A96" s="318" t="s">
        <v>92</v>
      </c>
      <c r="B96" s="319" t="s">
        <v>93</v>
      </c>
      <c r="C96" s="13">
        <f>SUM(C85:C95)</f>
        <v>391</v>
      </c>
      <c r="D96" s="13">
        <f t="shared" ref="D96:J96" si="15">SUM(D85:D95)</f>
        <v>362</v>
      </c>
      <c r="E96" s="13">
        <f t="shared" si="15"/>
        <v>0</v>
      </c>
      <c r="F96" s="13">
        <f t="shared" si="15"/>
        <v>0</v>
      </c>
      <c r="G96" s="13">
        <f t="shared" si="15"/>
        <v>128</v>
      </c>
      <c r="H96" s="13">
        <f t="shared" si="15"/>
        <v>98</v>
      </c>
      <c r="I96" s="13">
        <f t="shared" si="15"/>
        <v>0</v>
      </c>
      <c r="J96" s="13">
        <f t="shared" si="15"/>
        <v>0</v>
      </c>
      <c r="K96" s="18">
        <f>SUM(K85:K95)</f>
        <v>979</v>
      </c>
    </row>
    <row r="97" spans="1:11" x14ac:dyDescent="0.2">
      <c r="A97" s="327" t="s">
        <v>616</v>
      </c>
      <c r="B97" s="328" t="s">
        <v>93</v>
      </c>
      <c r="C97" s="109">
        <v>189</v>
      </c>
      <c r="D97" s="109">
        <v>159</v>
      </c>
      <c r="E97" s="109"/>
      <c r="F97" s="109"/>
      <c r="G97" s="109">
        <v>73</v>
      </c>
      <c r="H97" s="109">
        <v>45</v>
      </c>
      <c r="I97" s="109"/>
      <c r="J97" s="109"/>
      <c r="K97" s="20">
        <f t="shared" ref="K97:K98" si="16">SUM(C97:J97)</f>
        <v>466</v>
      </c>
    </row>
    <row r="98" spans="1:11" x14ac:dyDescent="0.2">
      <c r="A98" s="327" t="s">
        <v>617</v>
      </c>
      <c r="B98" s="328" t="s">
        <v>93</v>
      </c>
      <c r="C98" s="90">
        <v>20</v>
      </c>
      <c r="D98" s="90">
        <v>9</v>
      </c>
      <c r="E98" s="90"/>
      <c r="F98" s="90"/>
      <c r="G98" s="90">
        <v>2</v>
      </c>
      <c r="H98" s="90">
        <v>2</v>
      </c>
      <c r="I98" s="90"/>
      <c r="J98" s="90"/>
      <c r="K98" s="20">
        <f t="shared" si="16"/>
        <v>33</v>
      </c>
    </row>
    <row r="99" spans="1:11" x14ac:dyDescent="0.2">
      <c r="A99" s="166" t="s">
        <v>600</v>
      </c>
      <c r="B99" s="320"/>
      <c r="C99" s="564"/>
      <c r="D99" s="565"/>
      <c r="E99" s="565"/>
      <c r="F99" s="565"/>
      <c r="G99" s="565"/>
      <c r="H99" s="565"/>
      <c r="I99" s="565"/>
      <c r="J99" s="565"/>
      <c r="K99" s="566"/>
    </row>
    <row r="100" spans="1:11" x14ac:dyDescent="0.2">
      <c r="A100" s="315" t="s">
        <v>462</v>
      </c>
      <c r="B100" s="316" t="s">
        <v>461</v>
      </c>
      <c r="C100" s="567"/>
      <c r="D100" s="568"/>
      <c r="E100" s="568"/>
      <c r="F100" s="568"/>
      <c r="G100" s="568"/>
      <c r="H100" s="568"/>
      <c r="I100" s="568"/>
      <c r="J100" s="568"/>
      <c r="K100" s="569"/>
    </row>
    <row r="101" spans="1:11" x14ac:dyDescent="0.2">
      <c r="A101" s="163" t="s">
        <v>476</v>
      </c>
      <c r="B101" s="317" t="s">
        <v>463</v>
      </c>
      <c r="C101" s="10"/>
      <c r="D101" s="10"/>
      <c r="E101" s="10"/>
      <c r="F101" s="10"/>
      <c r="G101" s="10"/>
      <c r="H101" s="10"/>
      <c r="I101" s="109"/>
      <c r="J101" s="110"/>
      <c r="K101" s="18">
        <f>SUM(C101:J101)</f>
        <v>0</v>
      </c>
    </row>
    <row r="102" spans="1:11" x14ac:dyDescent="0.2">
      <c r="A102" s="163" t="s">
        <v>477</v>
      </c>
      <c r="B102" s="317" t="s">
        <v>464</v>
      </c>
      <c r="C102" s="10"/>
      <c r="D102" s="10"/>
      <c r="E102" s="10"/>
      <c r="F102" s="10"/>
      <c r="G102" s="10"/>
      <c r="H102" s="10"/>
      <c r="I102" s="109"/>
      <c r="J102" s="110"/>
      <c r="K102" s="18">
        <f t="shared" ref="K102:K111" si="17">SUM(C102:J102)</f>
        <v>0</v>
      </c>
    </row>
    <row r="103" spans="1:11" x14ac:dyDescent="0.2">
      <c r="A103" s="163" t="s">
        <v>478</v>
      </c>
      <c r="B103" s="317" t="s">
        <v>465</v>
      </c>
      <c r="C103" s="10"/>
      <c r="D103" s="10"/>
      <c r="E103" s="10"/>
      <c r="F103" s="10"/>
      <c r="G103" s="10"/>
      <c r="H103" s="10"/>
      <c r="I103" s="109"/>
      <c r="J103" s="110"/>
      <c r="K103" s="18">
        <f t="shared" si="17"/>
        <v>0</v>
      </c>
    </row>
    <row r="104" spans="1:11" x14ac:dyDescent="0.2">
      <c r="A104" s="163" t="s">
        <v>479</v>
      </c>
      <c r="B104" s="317" t="s">
        <v>466</v>
      </c>
      <c r="C104" s="10"/>
      <c r="D104" s="10"/>
      <c r="E104" s="10"/>
      <c r="F104" s="10"/>
      <c r="G104" s="10"/>
      <c r="H104" s="10"/>
      <c r="I104" s="109"/>
      <c r="J104" s="110"/>
      <c r="K104" s="18">
        <f t="shared" si="17"/>
        <v>0</v>
      </c>
    </row>
    <row r="105" spans="1:11" x14ac:dyDescent="0.2">
      <c r="A105" s="163" t="s">
        <v>480</v>
      </c>
      <c r="B105" s="317" t="s">
        <v>467</v>
      </c>
      <c r="C105" s="10"/>
      <c r="D105" s="10"/>
      <c r="E105" s="10"/>
      <c r="F105" s="10"/>
      <c r="G105" s="10"/>
      <c r="H105" s="10"/>
      <c r="I105" s="109"/>
      <c r="J105" s="110"/>
      <c r="K105" s="18">
        <f t="shared" si="17"/>
        <v>0</v>
      </c>
    </row>
    <row r="106" spans="1:11" x14ac:dyDescent="0.2">
      <c r="A106" s="163" t="s">
        <v>481</v>
      </c>
      <c r="B106" s="317" t="s">
        <v>468</v>
      </c>
      <c r="C106" s="10"/>
      <c r="D106" s="10"/>
      <c r="E106" s="10"/>
      <c r="F106" s="10"/>
      <c r="G106" s="10"/>
      <c r="H106" s="10"/>
      <c r="I106" s="109"/>
      <c r="J106" s="110"/>
      <c r="K106" s="18">
        <f t="shared" si="17"/>
        <v>0</v>
      </c>
    </row>
    <row r="107" spans="1:11" x14ac:dyDescent="0.2">
      <c r="A107" s="163" t="s">
        <v>475</v>
      </c>
      <c r="B107" s="317" t="s">
        <v>469</v>
      </c>
      <c r="C107" s="10"/>
      <c r="D107" s="10"/>
      <c r="E107" s="10"/>
      <c r="F107" s="10"/>
      <c r="G107" s="10"/>
      <c r="H107" s="10"/>
      <c r="I107" s="109"/>
      <c r="J107" s="110"/>
      <c r="K107" s="18">
        <f t="shared" si="17"/>
        <v>0</v>
      </c>
    </row>
    <row r="108" spans="1:11" x14ac:dyDescent="0.2">
      <c r="A108" s="163" t="s">
        <v>482</v>
      </c>
      <c r="B108" s="317" t="s">
        <v>470</v>
      </c>
      <c r="C108" s="10"/>
      <c r="D108" s="10"/>
      <c r="E108" s="10"/>
      <c r="F108" s="10"/>
      <c r="G108" s="10"/>
      <c r="H108" s="10"/>
      <c r="I108" s="109">
        <v>30</v>
      </c>
      <c r="J108" s="110">
        <v>5</v>
      </c>
      <c r="K108" s="18">
        <f t="shared" si="17"/>
        <v>35</v>
      </c>
    </row>
    <row r="109" spans="1:11" x14ac:dyDescent="0.2">
      <c r="A109" s="163" t="s">
        <v>483</v>
      </c>
      <c r="B109" s="317" t="s">
        <v>471</v>
      </c>
      <c r="C109" s="10"/>
      <c r="D109" s="10"/>
      <c r="E109" s="10"/>
      <c r="F109" s="10"/>
      <c r="G109" s="10"/>
      <c r="H109" s="10"/>
      <c r="I109" s="109"/>
      <c r="J109" s="110"/>
      <c r="K109" s="18">
        <f t="shared" si="17"/>
        <v>0</v>
      </c>
    </row>
    <row r="110" spans="1:11" x14ac:dyDescent="0.2">
      <c r="A110" s="163" t="s">
        <v>484</v>
      </c>
      <c r="B110" s="317" t="s">
        <v>472</v>
      </c>
      <c r="C110" s="10"/>
      <c r="D110" s="10"/>
      <c r="E110" s="10"/>
      <c r="F110" s="10"/>
      <c r="G110" s="10"/>
      <c r="H110" s="10"/>
      <c r="I110" s="109"/>
      <c r="J110" s="110"/>
      <c r="K110" s="18">
        <f t="shared" si="17"/>
        <v>0</v>
      </c>
    </row>
    <row r="111" spans="1:11" x14ac:dyDescent="0.2">
      <c r="A111" s="163" t="s">
        <v>474</v>
      </c>
      <c r="B111" s="317" t="s">
        <v>473</v>
      </c>
      <c r="C111" s="10"/>
      <c r="D111" s="10"/>
      <c r="E111" s="10"/>
      <c r="F111" s="10"/>
      <c r="G111" s="10"/>
      <c r="H111" s="10"/>
      <c r="I111" s="109"/>
      <c r="J111" s="110"/>
      <c r="K111" s="18">
        <f t="shared" si="17"/>
        <v>0</v>
      </c>
    </row>
    <row r="112" spans="1:11" x14ac:dyDescent="0.2">
      <c r="A112" s="318" t="s">
        <v>92</v>
      </c>
      <c r="B112" s="319" t="s">
        <v>93</v>
      </c>
      <c r="C112" s="13">
        <f>SUM(C101:C111)</f>
        <v>0</v>
      </c>
      <c r="D112" s="13">
        <f t="shared" ref="D112:J112" si="18">SUM(D101:D111)</f>
        <v>0</v>
      </c>
      <c r="E112" s="13">
        <f t="shared" si="18"/>
        <v>0</v>
      </c>
      <c r="F112" s="13">
        <f t="shared" si="18"/>
        <v>0</v>
      </c>
      <c r="G112" s="13">
        <f t="shared" si="18"/>
        <v>0</v>
      </c>
      <c r="H112" s="13">
        <f t="shared" si="18"/>
        <v>0</v>
      </c>
      <c r="I112" s="13">
        <f t="shared" si="18"/>
        <v>30</v>
      </c>
      <c r="J112" s="13">
        <f t="shared" si="18"/>
        <v>5</v>
      </c>
      <c r="K112" s="18">
        <f>SUM(K101:K111)</f>
        <v>35</v>
      </c>
    </row>
    <row r="113" spans="1:11" x14ac:dyDescent="0.2">
      <c r="A113" s="327" t="s">
        <v>619</v>
      </c>
      <c r="B113" s="328" t="s">
        <v>93</v>
      </c>
      <c r="C113" s="90"/>
      <c r="D113" s="90"/>
      <c r="E113" s="90"/>
      <c r="F113" s="90"/>
      <c r="G113" s="90"/>
      <c r="H113" s="90"/>
      <c r="I113" s="90">
        <v>17</v>
      </c>
      <c r="J113" s="90">
        <v>1</v>
      </c>
      <c r="K113" s="20">
        <f t="shared" ref="K113:K114" si="19">SUM(C113:J113)</f>
        <v>18</v>
      </c>
    </row>
    <row r="114" spans="1:11" x14ac:dyDescent="0.2">
      <c r="A114" s="327" t="s">
        <v>620</v>
      </c>
      <c r="B114" s="328" t="s">
        <v>93</v>
      </c>
      <c r="C114" s="90"/>
      <c r="D114" s="90"/>
      <c r="E114" s="90"/>
      <c r="F114" s="90"/>
      <c r="G114" s="90"/>
      <c r="H114" s="90"/>
      <c r="I114" s="90">
        <v>14</v>
      </c>
      <c r="J114" s="90">
        <v>1</v>
      </c>
      <c r="K114" s="20">
        <f t="shared" si="19"/>
        <v>15</v>
      </c>
    </row>
    <row r="115" spans="1:11" x14ac:dyDescent="0.2">
      <c r="A115" s="166" t="s">
        <v>505</v>
      </c>
      <c r="B115" s="320"/>
      <c r="C115" s="564"/>
      <c r="D115" s="565"/>
      <c r="E115" s="565"/>
      <c r="F115" s="565"/>
      <c r="G115" s="565"/>
      <c r="H115" s="565"/>
      <c r="I115" s="565"/>
      <c r="J115" s="565"/>
      <c r="K115" s="566"/>
    </row>
    <row r="116" spans="1:11" x14ac:dyDescent="0.2">
      <c r="A116" s="315" t="s">
        <v>462</v>
      </c>
      <c r="B116" s="316" t="s">
        <v>461</v>
      </c>
      <c r="C116" s="567"/>
      <c r="D116" s="568"/>
      <c r="E116" s="568"/>
      <c r="F116" s="568"/>
      <c r="G116" s="568"/>
      <c r="H116" s="568"/>
      <c r="I116" s="568"/>
      <c r="J116" s="568"/>
      <c r="K116" s="569"/>
    </row>
    <row r="117" spans="1:11" x14ac:dyDescent="0.2">
      <c r="A117" s="163" t="s">
        <v>476</v>
      </c>
      <c r="B117" s="317" t="s">
        <v>463</v>
      </c>
      <c r="C117" s="143">
        <f t="shared" ref="C117:J118" si="20">SUM(C5,C21,C37,C53,C69,C85,C101)</f>
        <v>0</v>
      </c>
      <c r="D117" s="143">
        <f t="shared" si="20"/>
        <v>0</v>
      </c>
      <c r="E117" s="143">
        <f t="shared" si="20"/>
        <v>0</v>
      </c>
      <c r="F117" s="143">
        <f t="shared" si="20"/>
        <v>0</v>
      </c>
      <c r="G117" s="143">
        <f t="shared" si="20"/>
        <v>0</v>
      </c>
      <c r="H117" s="143">
        <f t="shared" si="20"/>
        <v>0</v>
      </c>
      <c r="I117" s="143">
        <f t="shared" si="20"/>
        <v>0</v>
      </c>
      <c r="J117" s="143">
        <f t="shared" si="20"/>
        <v>0</v>
      </c>
      <c r="K117" s="142">
        <f>SUM(C117:J117)</f>
        <v>0</v>
      </c>
    </row>
    <row r="118" spans="1:11" x14ac:dyDescent="0.2">
      <c r="A118" s="163" t="s">
        <v>477</v>
      </c>
      <c r="B118" s="317" t="s">
        <v>464</v>
      </c>
      <c r="C118" s="143">
        <f>SUM(C6,C22,C38,C54,C70,C86,C102,)</f>
        <v>355</v>
      </c>
      <c r="D118" s="143">
        <f t="shared" si="20"/>
        <v>390</v>
      </c>
      <c r="E118" s="143">
        <f t="shared" si="20"/>
        <v>167</v>
      </c>
      <c r="F118" s="143">
        <f t="shared" si="20"/>
        <v>0</v>
      </c>
      <c r="G118" s="143">
        <f t="shared" si="20"/>
        <v>69</v>
      </c>
      <c r="H118" s="143">
        <f t="shared" si="20"/>
        <v>56</v>
      </c>
      <c r="I118" s="126">
        <f t="shared" si="20"/>
        <v>4</v>
      </c>
      <c r="J118" s="144">
        <f t="shared" si="20"/>
        <v>9</v>
      </c>
      <c r="K118" s="142">
        <f t="shared" ref="K118:K127" si="21">SUM(C118:J118)</f>
        <v>1050</v>
      </c>
    </row>
    <row r="119" spans="1:11" x14ac:dyDescent="0.2">
      <c r="A119" s="163" t="s">
        <v>478</v>
      </c>
      <c r="B119" s="317" t="s">
        <v>465</v>
      </c>
      <c r="C119" s="143">
        <f t="shared" ref="C119:J130" si="22">SUM(C7,C23,C39,C55,C71,C87,C103)</f>
        <v>743</v>
      </c>
      <c r="D119" s="143">
        <f t="shared" si="22"/>
        <v>0</v>
      </c>
      <c r="E119" s="143">
        <f t="shared" si="22"/>
        <v>0</v>
      </c>
      <c r="F119" s="143">
        <f t="shared" si="22"/>
        <v>0</v>
      </c>
      <c r="G119" s="143">
        <f t="shared" si="22"/>
        <v>166</v>
      </c>
      <c r="H119" s="143">
        <f t="shared" si="22"/>
        <v>0</v>
      </c>
      <c r="I119" s="126">
        <f>SUM(I7,I23,I39,I55,I71,I87,I103,)</f>
        <v>34</v>
      </c>
      <c r="J119" s="144">
        <f>SUM(J7,J23,J39,J55,J71,J87,J103)</f>
        <v>20</v>
      </c>
      <c r="K119" s="142">
        <f t="shared" si="21"/>
        <v>963</v>
      </c>
    </row>
    <row r="120" spans="1:11" x14ac:dyDescent="0.2">
      <c r="A120" s="163" t="s">
        <v>479</v>
      </c>
      <c r="B120" s="317" t="s">
        <v>466</v>
      </c>
      <c r="C120" s="143">
        <f t="shared" si="22"/>
        <v>451</v>
      </c>
      <c r="D120" s="143">
        <f t="shared" si="22"/>
        <v>280</v>
      </c>
      <c r="E120" s="143">
        <f t="shared" si="22"/>
        <v>0</v>
      </c>
      <c r="F120" s="143">
        <f t="shared" si="22"/>
        <v>0</v>
      </c>
      <c r="G120" s="143">
        <f t="shared" si="22"/>
        <v>186</v>
      </c>
      <c r="H120" s="143">
        <f t="shared" si="22"/>
        <v>242</v>
      </c>
      <c r="I120" s="126">
        <f t="shared" si="22"/>
        <v>10</v>
      </c>
      <c r="J120" s="144">
        <f>SUM(J8,J24,J40,J56,J72,J88,J104)</f>
        <v>9</v>
      </c>
      <c r="K120" s="142">
        <f t="shared" si="21"/>
        <v>1178</v>
      </c>
    </row>
    <row r="121" spans="1:11" x14ac:dyDescent="0.2">
      <c r="A121" s="163" t="s">
        <v>480</v>
      </c>
      <c r="B121" s="317" t="s">
        <v>467</v>
      </c>
      <c r="C121" s="143">
        <f t="shared" si="22"/>
        <v>550</v>
      </c>
      <c r="D121" s="143">
        <f t="shared" si="22"/>
        <v>114</v>
      </c>
      <c r="E121" s="143">
        <f t="shared" si="22"/>
        <v>0</v>
      </c>
      <c r="F121" s="143">
        <f t="shared" si="22"/>
        <v>0</v>
      </c>
      <c r="G121" s="143">
        <f t="shared" si="22"/>
        <v>154</v>
      </c>
      <c r="H121" s="143">
        <f t="shared" si="22"/>
        <v>360</v>
      </c>
      <c r="I121" s="126">
        <f t="shared" si="22"/>
        <v>41</v>
      </c>
      <c r="J121" s="144">
        <f>SUM(J9,J25,J41,J57,J73,J89,J105)</f>
        <v>42</v>
      </c>
      <c r="K121" s="142">
        <f t="shared" si="21"/>
        <v>1261</v>
      </c>
    </row>
    <row r="122" spans="1:11" x14ac:dyDescent="0.2">
      <c r="A122" s="163" t="s">
        <v>481</v>
      </c>
      <c r="B122" s="317" t="s">
        <v>468</v>
      </c>
      <c r="C122" s="143">
        <f t="shared" si="22"/>
        <v>0</v>
      </c>
      <c r="D122" s="143">
        <f t="shared" si="22"/>
        <v>0</v>
      </c>
      <c r="E122" s="143">
        <f t="shared" si="22"/>
        <v>0</v>
      </c>
      <c r="F122" s="143">
        <f t="shared" si="22"/>
        <v>0</v>
      </c>
      <c r="G122" s="143">
        <f t="shared" si="22"/>
        <v>0</v>
      </c>
      <c r="H122" s="143">
        <f t="shared" si="22"/>
        <v>0</v>
      </c>
      <c r="I122" s="126">
        <f t="shared" si="22"/>
        <v>0</v>
      </c>
      <c r="J122" s="144">
        <f>SUM(J10,J26,J42,J58,J74,J90,J106)</f>
        <v>0</v>
      </c>
      <c r="K122" s="142">
        <f t="shared" si="21"/>
        <v>0</v>
      </c>
    </row>
    <row r="123" spans="1:11" x14ac:dyDescent="0.2">
      <c r="A123" s="163" t="s">
        <v>475</v>
      </c>
      <c r="B123" s="317" t="s">
        <v>469</v>
      </c>
      <c r="C123" s="143">
        <f t="shared" si="22"/>
        <v>675</v>
      </c>
      <c r="D123" s="143">
        <f t="shared" si="22"/>
        <v>262</v>
      </c>
      <c r="E123" s="143">
        <f t="shared" ref="E123" si="23">SUM(E11,E27)</f>
        <v>0</v>
      </c>
      <c r="F123" s="143">
        <f>SUM(F11,F27,F43,F59,F75,F91,F107)</f>
        <v>0</v>
      </c>
      <c r="G123" s="143">
        <f>SUM(G11,G27,G43,G59,G75,G91,G107)</f>
        <v>173</v>
      </c>
      <c r="H123" s="143">
        <f>SUM(H11,H27,H43,H59,H75,H91,H107)</f>
        <v>315</v>
      </c>
      <c r="I123" s="126">
        <f t="shared" si="22"/>
        <v>0</v>
      </c>
      <c r="J123" s="144">
        <f>SUM(J11,J27,J43,J59,J75,J91,J107,)</f>
        <v>0</v>
      </c>
      <c r="K123" s="142">
        <f t="shared" si="21"/>
        <v>1425</v>
      </c>
    </row>
    <row r="124" spans="1:11" x14ac:dyDescent="0.2">
      <c r="A124" s="163" t="s">
        <v>482</v>
      </c>
      <c r="B124" s="317" t="s">
        <v>470</v>
      </c>
      <c r="C124" s="143">
        <f t="shared" si="22"/>
        <v>908</v>
      </c>
      <c r="D124" s="143">
        <f t="shared" si="22"/>
        <v>452</v>
      </c>
      <c r="E124" s="143">
        <f t="shared" si="22"/>
        <v>0</v>
      </c>
      <c r="F124" s="143">
        <f t="shared" si="22"/>
        <v>0</v>
      </c>
      <c r="G124" s="143">
        <f t="shared" si="22"/>
        <v>229</v>
      </c>
      <c r="H124" s="143">
        <f>SUM(H12,H28,H44,H60,H76,H92,H108,)</f>
        <v>157</v>
      </c>
      <c r="I124" s="126">
        <f t="shared" si="22"/>
        <v>119</v>
      </c>
      <c r="J124" s="144">
        <f t="shared" si="22"/>
        <v>109</v>
      </c>
      <c r="K124" s="142">
        <f>SUM(C124:J124)</f>
        <v>1974</v>
      </c>
    </row>
    <row r="125" spans="1:11" x14ac:dyDescent="0.2">
      <c r="A125" s="163" t="s">
        <v>483</v>
      </c>
      <c r="B125" s="317" t="s">
        <v>471</v>
      </c>
      <c r="C125" s="143">
        <f t="shared" si="22"/>
        <v>0</v>
      </c>
      <c r="D125" s="143">
        <f t="shared" si="22"/>
        <v>0</v>
      </c>
      <c r="E125" s="143">
        <f t="shared" si="22"/>
        <v>0</v>
      </c>
      <c r="F125" s="143">
        <f t="shared" si="22"/>
        <v>0</v>
      </c>
      <c r="G125" s="143">
        <f t="shared" si="22"/>
        <v>0</v>
      </c>
      <c r="H125" s="143">
        <f t="shared" si="22"/>
        <v>0</v>
      </c>
      <c r="I125" s="126">
        <f t="shared" si="22"/>
        <v>0</v>
      </c>
      <c r="J125" s="144">
        <f t="shared" si="22"/>
        <v>0</v>
      </c>
      <c r="K125" s="142">
        <f t="shared" si="21"/>
        <v>0</v>
      </c>
    </row>
    <row r="126" spans="1:11" x14ac:dyDescent="0.2">
      <c r="A126" s="163" t="s">
        <v>484</v>
      </c>
      <c r="B126" s="317" t="s">
        <v>472</v>
      </c>
      <c r="C126" s="145">
        <f t="shared" si="22"/>
        <v>225</v>
      </c>
      <c r="D126" s="145">
        <f t="shared" si="22"/>
        <v>123</v>
      </c>
      <c r="E126" s="145">
        <f t="shared" si="22"/>
        <v>0</v>
      </c>
      <c r="F126" s="145">
        <f t="shared" si="22"/>
        <v>0</v>
      </c>
      <c r="G126" s="145">
        <f t="shared" si="22"/>
        <v>0</v>
      </c>
      <c r="H126" s="145">
        <f t="shared" si="22"/>
        <v>0</v>
      </c>
      <c r="I126" s="146">
        <f t="shared" si="22"/>
        <v>0</v>
      </c>
      <c r="J126" s="147">
        <f t="shared" si="22"/>
        <v>0</v>
      </c>
      <c r="K126" s="148">
        <f t="shared" si="21"/>
        <v>348</v>
      </c>
    </row>
    <row r="127" spans="1:11" ht="13.5" thickBot="1" x14ac:dyDescent="0.25">
      <c r="A127" s="163" t="s">
        <v>474</v>
      </c>
      <c r="B127" s="317" t="s">
        <v>473</v>
      </c>
      <c r="C127" s="143">
        <f t="shared" si="22"/>
        <v>268</v>
      </c>
      <c r="D127" s="143">
        <f t="shared" si="22"/>
        <v>190</v>
      </c>
      <c r="E127" s="143">
        <f t="shared" si="22"/>
        <v>0</v>
      </c>
      <c r="F127" s="143">
        <f t="shared" si="22"/>
        <v>0</v>
      </c>
      <c r="G127" s="143">
        <f t="shared" si="22"/>
        <v>128</v>
      </c>
      <c r="H127" s="143">
        <f t="shared" si="22"/>
        <v>98</v>
      </c>
      <c r="I127" s="126">
        <f t="shared" si="22"/>
        <v>0</v>
      </c>
      <c r="J127" s="144">
        <f t="shared" si="22"/>
        <v>0</v>
      </c>
      <c r="K127" s="142">
        <f t="shared" si="21"/>
        <v>684</v>
      </c>
    </row>
    <row r="128" spans="1:11" x14ac:dyDescent="0.2">
      <c r="A128" s="227" t="s">
        <v>559</v>
      </c>
      <c r="B128" s="228" t="s">
        <v>93</v>
      </c>
      <c r="C128" s="229">
        <f t="shared" si="22"/>
        <v>4175</v>
      </c>
      <c r="D128" s="229">
        <f t="shared" si="22"/>
        <v>1811</v>
      </c>
      <c r="E128" s="229">
        <f t="shared" si="22"/>
        <v>167</v>
      </c>
      <c r="F128" s="229">
        <f t="shared" si="22"/>
        <v>0</v>
      </c>
      <c r="G128" s="229">
        <f t="shared" si="22"/>
        <v>1105</v>
      </c>
      <c r="H128" s="229">
        <f t="shared" si="22"/>
        <v>1228</v>
      </c>
      <c r="I128" s="229">
        <f t="shared" si="22"/>
        <v>208</v>
      </c>
      <c r="J128" s="230">
        <f t="shared" si="22"/>
        <v>189</v>
      </c>
      <c r="K128" s="231">
        <f>SUM(K117:K127)</f>
        <v>8883</v>
      </c>
    </row>
    <row r="129" spans="1:11" x14ac:dyDescent="0.2">
      <c r="A129" s="57" t="s">
        <v>77</v>
      </c>
      <c r="B129" s="151" t="s">
        <v>93</v>
      </c>
      <c r="C129" s="109">
        <f t="shared" si="22"/>
        <v>2325</v>
      </c>
      <c r="D129" s="109">
        <f t="shared" si="22"/>
        <v>1056</v>
      </c>
      <c r="E129" s="109">
        <f t="shared" si="22"/>
        <v>160</v>
      </c>
      <c r="F129" s="109">
        <f t="shared" si="22"/>
        <v>0</v>
      </c>
      <c r="G129" s="109">
        <f t="shared" si="22"/>
        <v>628</v>
      </c>
      <c r="H129" s="109">
        <f t="shared" si="22"/>
        <v>728</v>
      </c>
      <c r="I129" s="109">
        <f t="shared" si="22"/>
        <v>98</v>
      </c>
      <c r="J129" s="109">
        <f t="shared" si="22"/>
        <v>74</v>
      </c>
      <c r="K129" s="18">
        <f t="shared" ref="K129:K130" si="24">SUM(C129:J129)</f>
        <v>5069</v>
      </c>
    </row>
    <row r="130" spans="1:11" ht="13.5" thickBot="1" x14ac:dyDescent="0.25">
      <c r="A130" s="129" t="s">
        <v>78</v>
      </c>
      <c r="B130" s="152" t="s">
        <v>93</v>
      </c>
      <c r="C130" s="150">
        <f t="shared" si="22"/>
        <v>482</v>
      </c>
      <c r="D130" s="150">
        <f t="shared" si="22"/>
        <v>87</v>
      </c>
      <c r="E130" s="150">
        <f t="shared" si="22"/>
        <v>0</v>
      </c>
      <c r="F130" s="150">
        <f t="shared" si="22"/>
        <v>0</v>
      </c>
      <c r="G130" s="150">
        <f t="shared" si="22"/>
        <v>188</v>
      </c>
      <c r="H130" s="150">
        <f t="shared" si="22"/>
        <v>99</v>
      </c>
      <c r="I130" s="150">
        <f t="shared" si="22"/>
        <v>79</v>
      </c>
      <c r="J130" s="150">
        <f t="shared" si="22"/>
        <v>45</v>
      </c>
      <c r="K130" s="19">
        <f t="shared" si="24"/>
        <v>980</v>
      </c>
    </row>
  </sheetData>
  <mergeCells count="20">
    <mergeCell ref="C100:K100"/>
    <mergeCell ref="C115:K115"/>
    <mergeCell ref="C116:K116"/>
    <mergeCell ref="C67:K67"/>
    <mergeCell ref="C68:K68"/>
    <mergeCell ref="C83:K83"/>
    <mergeCell ref="C84:K84"/>
    <mergeCell ref="C99:K99"/>
    <mergeCell ref="C19:K19"/>
    <mergeCell ref="C35:K35"/>
    <mergeCell ref="C51:K51"/>
    <mergeCell ref="C52:K52"/>
    <mergeCell ref="C4:K4"/>
    <mergeCell ref="C20:K20"/>
    <mergeCell ref="C36:K36"/>
    <mergeCell ref="C1:D1"/>
    <mergeCell ref="E1:F1"/>
    <mergeCell ref="G1:H1"/>
    <mergeCell ref="I1:J1"/>
    <mergeCell ref="C3:K3"/>
  </mergeCells>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vt:i4>
      </vt:variant>
    </vt:vector>
  </HeadingPairs>
  <TitlesOfParts>
    <vt:vector size="30" baseType="lpstr">
      <vt:lpstr>Metodika </vt:lpstr>
      <vt:lpstr>2.1</vt:lpstr>
      <vt:lpstr>2.2</vt:lpstr>
      <vt:lpstr>2.3</vt:lpstr>
      <vt:lpstr>2.4</vt:lpstr>
      <vt:lpstr>2.5</vt:lpstr>
      <vt:lpstr>2.6</vt:lpstr>
      <vt:lpstr>2.7</vt:lpstr>
      <vt:lpstr>3.1</vt:lpstr>
      <vt:lpstr>3.2</vt:lpstr>
      <vt:lpstr>3.3</vt:lpstr>
      <vt:lpstr>3.4</vt:lpstr>
      <vt:lpstr>4.1</vt:lpstr>
      <vt:lpstr>5.1</vt:lpstr>
      <vt:lpstr>6.1</vt:lpstr>
      <vt:lpstr>6.2</vt:lpstr>
      <vt:lpstr>6.3</vt:lpstr>
      <vt:lpstr>6.4</vt:lpstr>
      <vt:lpstr>6.5</vt:lpstr>
      <vt:lpstr>6.6</vt:lpstr>
      <vt:lpstr>7.1</vt:lpstr>
      <vt:lpstr>7.2</vt:lpstr>
      <vt:lpstr>7.3</vt:lpstr>
      <vt:lpstr> 8.1</vt:lpstr>
      <vt:lpstr>8.2</vt:lpstr>
      <vt:lpstr> 8.3</vt:lpstr>
      <vt:lpstr>8.4 </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2020-04-22T06:56:30Z</dcterms:modified>
</cp:coreProperties>
</file>