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901"/>
  <workbookPr filterPrivacy="1" codeName="ThisWorkbook" defaultThemeVersion="124226"/>
  <xr:revisionPtr revIDLastSave="0" documentId="8_{2098D8EC-C049-4136-9366-6787DCAB4346}" xr6:coauthVersionLast="46" xr6:coauthVersionMax="46" xr10:uidLastSave="{00000000-0000-0000-0000-000000000000}"/>
  <bookViews>
    <workbookView xWindow="-108" yWindow="-108" windowWidth="23256" windowHeight="12576" tabRatio="803" firstSheet="4" activeTab="27" xr2:uid="{00000000-000D-0000-FFFF-FFFF00000000}"/>
  </bookViews>
  <sheets>
    <sheet name="Metodika " sheetId="65" r:id="rId1"/>
    <sheet name="2.1" sheetId="1" r:id="rId2"/>
    <sheet name="2.2" sheetId="59" r:id="rId3"/>
    <sheet name="2.3" sheetId="6" r:id="rId4"/>
    <sheet name="2.4 UTB nemá" sheetId="7" r:id="rId5"/>
    <sheet name="2.5" sheetId="8" r:id="rId6"/>
    <sheet name="2.6" sheetId="32" r:id="rId7"/>
    <sheet name="2.7" sheetId="33" r:id="rId8"/>
    <sheet name="3.1" sheetId="47" r:id="rId9"/>
    <sheet name="3.2 " sheetId="14" r:id="rId10"/>
    <sheet name="3.3" sheetId="63" r:id="rId11"/>
    <sheet name="3.4" sheetId="28" r:id="rId12"/>
    <sheet name="4.1" sheetId="17" r:id="rId13"/>
    <sheet name="5.1" sheetId="19" r:id="rId14"/>
    <sheet name="6.1" sheetId="66" r:id="rId15"/>
    <sheet name="6.2" sheetId="67" r:id="rId16"/>
    <sheet name="6.3" sheetId="23" r:id="rId17"/>
    <sheet name="6.4" sheetId="64" r:id="rId18"/>
    <sheet name="6.5" sheetId="68" r:id="rId19"/>
    <sheet name="6.6" sheetId="26" r:id="rId20"/>
    <sheet name="7.1" sheetId="61" r:id="rId21"/>
    <sheet name="7.2" sheetId="43" r:id="rId22"/>
    <sheet name="7.3" sheetId="58" r:id="rId23"/>
    <sheet name="8.1" sheetId="36" r:id="rId24"/>
    <sheet name="8.2" sheetId="57" r:id="rId25"/>
    <sheet name="8.3" sheetId="70" r:id="rId26"/>
    <sheet name="8.4" sheetId="40" r:id="rId27"/>
    <sheet name="12.1" sheetId="30" r:id="rId28"/>
    <sheet name="12.2" sheetId="31" r:id="rId29"/>
  </sheets>
  <definedNames>
    <definedName name="_xlnm.Print_Area" localSheetId="0">'Metodika '!$A$1:$B$39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1" i="70" l="1"/>
  <c r="G11" i="70"/>
  <c r="F11" i="70"/>
  <c r="E11" i="70"/>
  <c r="D11" i="70"/>
  <c r="C11" i="70"/>
  <c r="B11" i="70"/>
  <c r="J15" i="32"/>
  <c r="J14" i="32"/>
  <c r="J13" i="32"/>
  <c r="J12" i="32"/>
  <c r="J11" i="32"/>
  <c r="J10" i="32"/>
  <c r="J9" i="32"/>
  <c r="J8" i="32"/>
  <c r="J7" i="32"/>
  <c r="J6" i="32"/>
  <c r="J5" i="32"/>
  <c r="J16" i="32" s="1"/>
  <c r="I16" i="32"/>
  <c r="H25" i="58"/>
  <c r="F25" i="58"/>
  <c r="E25" i="58"/>
  <c r="D25" i="58"/>
  <c r="B25" i="58"/>
  <c r="K24" i="58"/>
  <c r="H24" i="58"/>
  <c r="J24" i="58" s="1"/>
  <c r="J23" i="58"/>
  <c r="H23" i="58"/>
  <c r="K21" i="58"/>
  <c r="J21" i="58"/>
  <c r="J20" i="58"/>
  <c r="F20" i="58"/>
  <c r="B20" i="58"/>
  <c r="K18" i="58"/>
  <c r="H18" i="58"/>
  <c r="J18" i="58" s="1"/>
  <c r="J17" i="58"/>
  <c r="H17" i="58"/>
  <c r="F17" i="58"/>
  <c r="B17" i="58"/>
  <c r="B14" i="58"/>
  <c r="F14" i="58"/>
  <c r="H14" i="58"/>
  <c r="J14" i="58"/>
  <c r="H15" i="58"/>
  <c r="J15" i="58"/>
  <c r="K15" i="58"/>
  <c r="K12" i="58"/>
  <c r="J12" i="58"/>
  <c r="H12" i="58"/>
  <c r="J11" i="58"/>
  <c r="H11" i="58"/>
  <c r="F11" i="58"/>
  <c r="B11" i="58"/>
  <c r="K9" i="58"/>
  <c r="H9" i="58"/>
  <c r="J9" i="58" s="1"/>
  <c r="J8" i="58"/>
  <c r="H8" i="58"/>
  <c r="F8" i="58"/>
  <c r="B8" i="58"/>
  <c r="K6" i="58"/>
  <c r="H6" i="58"/>
  <c r="J6" i="58" s="1"/>
  <c r="J5" i="58"/>
  <c r="H5" i="58"/>
  <c r="F5" i="58"/>
  <c r="B5" i="58"/>
  <c r="J255" i="43" l="1"/>
  <c r="I255" i="43"/>
  <c r="H255" i="43"/>
  <c r="G255" i="43"/>
  <c r="F255" i="43"/>
  <c r="E255" i="43"/>
  <c r="D255" i="43"/>
  <c r="C255" i="43"/>
  <c r="B255" i="43"/>
  <c r="K254" i="43"/>
  <c r="K253" i="43"/>
  <c r="K252" i="43"/>
  <c r="K251" i="43"/>
  <c r="K250" i="43"/>
  <c r="K249" i="43"/>
  <c r="K248" i="43"/>
  <c r="K247" i="43"/>
  <c r="K246" i="43"/>
  <c r="K245" i="43"/>
  <c r="K244" i="43"/>
  <c r="K243" i="43"/>
  <c r="K242" i="43"/>
  <c r="K241" i="43"/>
  <c r="K240" i="43"/>
  <c r="K239" i="43"/>
  <c r="K238" i="43"/>
  <c r="K237" i="43"/>
  <c r="K236" i="43"/>
  <c r="K235" i="43"/>
  <c r="K234" i="43"/>
  <c r="K233" i="43"/>
  <c r="K232" i="43"/>
  <c r="K231" i="43"/>
  <c r="K230" i="43"/>
  <c r="K229" i="43"/>
  <c r="K228" i="43"/>
  <c r="K227" i="43"/>
  <c r="K226" i="43"/>
  <c r="K225" i="43"/>
  <c r="K224" i="43"/>
  <c r="K223" i="43"/>
  <c r="K222" i="43"/>
  <c r="K221" i="43"/>
  <c r="K220" i="43"/>
  <c r="K219" i="43"/>
  <c r="K218" i="43"/>
  <c r="K217" i="43"/>
  <c r="K216" i="43"/>
  <c r="K215" i="43"/>
  <c r="K214" i="43"/>
  <c r="K213" i="43"/>
  <c r="K212" i="43"/>
  <c r="K211" i="43"/>
  <c r="K210" i="43"/>
  <c r="K209" i="43"/>
  <c r="K208" i="43"/>
  <c r="K207" i="43"/>
  <c r="K206" i="43"/>
  <c r="K205" i="43"/>
  <c r="K204" i="43"/>
  <c r="K203" i="43"/>
  <c r="K202" i="43"/>
  <c r="K201" i="43"/>
  <c r="K200" i="43"/>
  <c r="K199" i="43"/>
  <c r="K198" i="43"/>
  <c r="K197" i="43"/>
  <c r="K196" i="43"/>
  <c r="K195" i="43"/>
  <c r="K194" i="43"/>
  <c r="K193" i="43"/>
  <c r="K192" i="43"/>
  <c r="K191" i="43"/>
  <c r="K190" i="43"/>
  <c r="K189" i="43"/>
  <c r="K188" i="43"/>
  <c r="K187" i="43"/>
  <c r="K186" i="43"/>
  <c r="K185" i="43"/>
  <c r="K184" i="43"/>
  <c r="K183" i="43"/>
  <c r="K182" i="43"/>
  <c r="K181" i="43"/>
  <c r="K180" i="43"/>
  <c r="K179" i="43"/>
  <c r="K178" i="43"/>
  <c r="K177" i="43"/>
  <c r="K176" i="43"/>
  <c r="K175" i="43"/>
  <c r="K174" i="43"/>
  <c r="K173" i="43"/>
  <c r="K172" i="43"/>
  <c r="K171" i="43"/>
  <c r="K170" i="43"/>
  <c r="K169" i="43"/>
  <c r="K168" i="43"/>
  <c r="K167" i="43"/>
  <c r="K166" i="43"/>
  <c r="K165" i="43"/>
  <c r="K164" i="43"/>
  <c r="K163" i="43"/>
  <c r="K162" i="43"/>
  <c r="K161" i="43"/>
  <c r="K160" i="43"/>
  <c r="K159" i="43"/>
  <c r="K158" i="43"/>
  <c r="K157" i="43"/>
  <c r="K156" i="43"/>
  <c r="K155" i="43"/>
  <c r="K154" i="43"/>
  <c r="K153" i="43"/>
  <c r="K152" i="43"/>
  <c r="K151" i="43"/>
  <c r="K150" i="43"/>
  <c r="K149" i="43"/>
  <c r="K148" i="43"/>
  <c r="K147" i="43"/>
  <c r="K146" i="43"/>
  <c r="K145" i="43"/>
  <c r="K144" i="43"/>
  <c r="K143" i="43"/>
  <c r="K142" i="43"/>
  <c r="K141" i="43"/>
  <c r="K140" i="43"/>
  <c r="K139" i="43"/>
  <c r="K138" i="43"/>
  <c r="K137" i="43"/>
  <c r="K136" i="43"/>
  <c r="K135" i="43"/>
  <c r="K134" i="43"/>
  <c r="K133" i="43"/>
  <c r="K132" i="43"/>
  <c r="K131" i="43"/>
  <c r="K130" i="43"/>
  <c r="K129" i="43"/>
  <c r="K128" i="43"/>
  <c r="K127" i="43"/>
  <c r="K126" i="43"/>
  <c r="K125" i="43"/>
  <c r="K124" i="43"/>
  <c r="K123" i="43"/>
  <c r="K122" i="43"/>
  <c r="K121" i="43"/>
  <c r="K120" i="43"/>
  <c r="K119" i="43"/>
  <c r="K118" i="43"/>
  <c r="K117" i="43"/>
  <c r="K116" i="43"/>
  <c r="K115" i="43"/>
  <c r="K114" i="43"/>
  <c r="K113" i="43"/>
  <c r="K112" i="43"/>
  <c r="K111" i="43"/>
  <c r="K110" i="43"/>
  <c r="K109" i="43"/>
  <c r="K108" i="43"/>
  <c r="K107" i="43"/>
  <c r="K106" i="43"/>
  <c r="K105" i="43"/>
  <c r="K104" i="43"/>
  <c r="K103" i="43"/>
  <c r="K102" i="43"/>
  <c r="K101" i="43"/>
  <c r="K100" i="43"/>
  <c r="K99" i="43"/>
  <c r="K98" i="43"/>
  <c r="K97" i="43"/>
  <c r="K96" i="43"/>
  <c r="K95" i="43"/>
  <c r="K94" i="43"/>
  <c r="K93" i="43"/>
  <c r="K92" i="43"/>
  <c r="K91" i="43"/>
  <c r="K90" i="43"/>
  <c r="K89" i="43"/>
  <c r="K88" i="43"/>
  <c r="K87" i="43"/>
  <c r="K86" i="43"/>
  <c r="K85" i="43"/>
  <c r="K84" i="43"/>
  <c r="K83" i="43"/>
  <c r="K82" i="43"/>
  <c r="K81" i="43"/>
  <c r="K80" i="43"/>
  <c r="K79" i="43"/>
  <c r="K78" i="43"/>
  <c r="K77" i="43"/>
  <c r="K76" i="43"/>
  <c r="K75" i="43"/>
  <c r="K74" i="43"/>
  <c r="K73" i="43"/>
  <c r="K72" i="43"/>
  <c r="K71" i="43"/>
  <c r="K70" i="43"/>
  <c r="K69" i="43"/>
  <c r="K68" i="43"/>
  <c r="K67" i="43"/>
  <c r="K66" i="43"/>
  <c r="K65" i="43"/>
  <c r="K64" i="43"/>
  <c r="K63" i="43"/>
  <c r="K62" i="43"/>
  <c r="K61" i="43"/>
  <c r="K60" i="43"/>
  <c r="K59" i="43"/>
  <c r="K58" i="43"/>
  <c r="K57" i="43"/>
  <c r="K56" i="43"/>
  <c r="K55" i="43"/>
  <c r="K54" i="43"/>
  <c r="K53" i="43"/>
  <c r="K52" i="43"/>
  <c r="K51" i="43"/>
  <c r="K50" i="43"/>
  <c r="K49" i="43"/>
  <c r="K48" i="43"/>
  <c r="K47" i="43"/>
  <c r="K46" i="43"/>
  <c r="K45" i="43"/>
  <c r="K44" i="43"/>
  <c r="K43" i="43"/>
  <c r="K42" i="43"/>
  <c r="K41" i="43"/>
  <c r="K40" i="43"/>
  <c r="K39" i="43"/>
  <c r="K38" i="43"/>
  <c r="K37" i="43"/>
  <c r="K36" i="43"/>
  <c r="K35" i="43"/>
  <c r="K34" i="43"/>
  <c r="K33" i="43"/>
  <c r="K32" i="43"/>
  <c r="K31" i="43"/>
  <c r="K30" i="43"/>
  <c r="K29" i="43"/>
  <c r="K28" i="43"/>
  <c r="K27" i="43"/>
  <c r="K26" i="43"/>
  <c r="K25" i="43"/>
  <c r="K24" i="43"/>
  <c r="K23" i="43"/>
  <c r="K22" i="43"/>
  <c r="K21" i="43"/>
  <c r="K20" i="43"/>
  <c r="K19" i="43"/>
  <c r="K18" i="43"/>
  <c r="K17" i="43"/>
  <c r="K16" i="43"/>
  <c r="K15" i="43"/>
  <c r="K14" i="43"/>
  <c r="K13" i="43"/>
  <c r="K12" i="43"/>
  <c r="K11" i="43"/>
  <c r="K10" i="43"/>
  <c r="K9" i="43"/>
  <c r="K8" i="43"/>
  <c r="K7" i="43"/>
  <c r="K6" i="43"/>
  <c r="K5" i="43"/>
  <c r="K4" i="43"/>
  <c r="K255" i="43" s="1"/>
  <c r="E9" i="61"/>
  <c r="E8" i="61"/>
  <c r="E7" i="61"/>
  <c r="E6" i="61"/>
  <c r="E5" i="61"/>
  <c r="I4" i="6" l="1"/>
  <c r="I3" i="6"/>
  <c r="R114" i="19" l="1"/>
  <c r="Q114" i="19"/>
  <c r="P114" i="19"/>
  <c r="O114" i="19"/>
  <c r="N114" i="19"/>
  <c r="M114" i="19"/>
  <c r="L114" i="19"/>
  <c r="K114" i="19"/>
  <c r="J114" i="19"/>
  <c r="I114" i="19"/>
  <c r="H114" i="19"/>
  <c r="G114" i="19"/>
  <c r="F114" i="19"/>
  <c r="E114" i="19"/>
  <c r="D114" i="19"/>
  <c r="C114" i="19"/>
  <c r="R113" i="19"/>
  <c r="Q113" i="19"/>
  <c r="P113" i="19"/>
  <c r="O113" i="19"/>
  <c r="N113" i="19"/>
  <c r="M113" i="19"/>
  <c r="L113" i="19"/>
  <c r="K113" i="19"/>
  <c r="J113" i="19"/>
  <c r="I113" i="19"/>
  <c r="H113" i="19"/>
  <c r="G113" i="19"/>
  <c r="F113" i="19"/>
  <c r="E113" i="19"/>
  <c r="D113" i="19"/>
  <c r="C113" i="19"/>
  <c r="R112" i="19"/>
  <c r="Q112" i="19"/>
  <c r="P112" i="19"/>
  <c r="O112" i="19"/>
  <c r="N112" i="19"/>
  <c r="M112" i="19"/>
  <c r="L112" i="19"/>
  <c r="K112" i="19"/>
  <c r="J112" i="19"/>
  <c r="I112" i="19"/>
  <c r="H112" i="19"/>
  <c r="G112" i="19"/>
  <c r="F112" i="19"/>
  <c r="E112" i="19"/>
  <c r="D112" i="19"/>
  <c r="C112" i="19"/>
  <c r="R111" i="19"/>
  <c r="Q111" i="19"/>
  <c r="P111" i="19"/>
  <c r="O111" i="19"/>
  <c r="N111" i="19"/>
  <c r="M111" i="19"/>
  <c r="L111" i="19"/>
  <c r="K111" i="19"/>
  <c r="J111" i="19"/>
  <c r="I111" i="19"/>
  <c r="H111" i="19"/>
  <c r="G111" i="19"/>
  <c r="F111" i="19"/>
  <c r="E111" i="19"/>
  <c r="D111" i="19"/>
  <c r="C111" i="19"/>
  <c r="R110" i="19"/>
  <c r="Q110" i="19"/>
  <c r="P110" i="19"/>
  <c r="O110" i="19"/>
  <c r="N110" i="19"/>
  <c r="M110" i="19"/>
  <c r="L110" i="19"/>
  <c r="K110" i="19"/>
  <c r="J110" i="19"/>
  <c r="I110" i="19"/>
  <c r="H110" i="19"/>
  <c r="G110" i="19"/>
  <c r="F110" i="19"/>
  <c r="E110" i="19"/>
  <c r="D110" i="19"/>
  <c r="C110" i="19"/>
  <c r="R109" i="19"/>
  <c r="Q109" i="19"/>
  <c r="P109" i="19"/>
  <c r="O109" i="19"/>
  <c r="N109" i="19"/>
  <c r="M109" i="19"/>
  <c r="L109" i="19"/>
  <c r="K109" i="19"/>
  <c r="J109" i="19"/>
  <c r="I109" i="19"/>
  <c r="H109" i="19"/>
  <c r="G109" i="19"/>
  <c r="F109" i="19"/>
  <c r="E109" i="19"/>
  <c r="D109" i="19"/>
  <c r="C109" i="19"/>
  <c r="R108" i="19"/>
  <c r="Q108" i="19"/>
  <c r="P108" i="19"/>
  <c r="O108" i="19"/>
  <c r="N108" i="19"/>
  <c r="M108" i="19"/>
  <c r="L108" i="19"/>
  <c r="K108" i="19"/>
  <c r="J108" i="19"/>
  <c r="I108" i="19"/>
  <c r="H108" i="19"/>
  <c r="G108" i="19"/>
  <c r="F108" i="19"/>
  <c r="E108" i="19"/>
  <c r="D108" i="19"/>
  <c r="C108" i="19"/>
  <c r="R107" i="19"/>
  <c r="Q107" i="19"/>
  <c r="P107" i="19"/>
  <c r="O107" i="19"/>
  <c r="N107" i="19"/>
  <c r="M107" i="19"/>
  <c r="L107" i="19"/>
  <c r="K107" i="19"/>
  <c r="J107" i="19"/>
  <c r="I107" i="19"/>
  <c r="H107" i="19"/>
  <c r="G107" i="19"/>
  <c r="F107" i="19"/>
  <c r="E107" i="19"/>
  <c r="D107" i="19"/>
  <c r="C107" i="19"/>
  <c r="R106" i="19"/>
  <c r="Q106" i="19"/>
  <c r="P106" i="19"/>
  <c r="O106" i="19"/>
  <c r="N106" i="19"/>
  <c r="M106" i="19"/>
  <c r="L106" i="19"/>
  <c r="K106" i="19"/>
  <c r="J106" i="19"/>
  <c r="I106" i="19"/>
  <c r="H106" i="19"/>
  <c r="G106" i="19"/>
  <c r="F106" i="19"/>
  <c r="E106" i="19"/>
  <c r="D106" i="19"/>
  <c r="C106" i="19"/>
  <c r="R105" i="19"/>
  <c r="Q105" i="19"/>
  <c r="P105" i="19"/>
  <c r="O105" i="19"/>
  <c r="N105" i="19"/>
  <c r="M105" i="19"/>
  <c r="L105" i="19"/>
  <c r="K105" i="19"/>
  <c r="J105" i="19"/>
  <c r="I105" i="19"/>
  <c r="H105" i="19"/>
  <c r="G105" i="19"/>
  <c r="F105" i="19"/>
  <c r="E105" i="19"/>
  <c r="D105" i="19"/>
  <c r="C105" i="19"/>
  <c r="R104" i="19"/>
  <c r="R115" i="19" s="1"/>
  <c r="Q104" i="19"/>
  <c r="Q115" i="19" s="1"/>
  <c r="P104" i="19"/>
  <c r="P115" i="19" s="1"/>
  <c r="O104" i="19"/>
  <c r="O115" i="19" s="1"/>
  <c r="N104" i="19"/>
  <c r="N115" i="19" s="1"/>
  <c r="M104" i="19"/>
  <c r="M115" i="19" s="1"/>
  <c r="L104" i="19"/>
  <c r="L115" i="19" s="1"/>
  <c r="K104" i="19"/>
  <c r="K115" i="19" s="1"/>
  <c r="J104" i="19"/>
  <c r="J115" i="19" s="1"/>
  <c r="I104" i="19"/>
  <c r="I115" i="19" s="1"/>
  <c r="H104" i="19"/>
  <c r="H115" i="19" s="1"/>
  <c r="G104" i="19"/>
  <c r="G115" i="19" s="1"/>
  <c r="F104" i="19"/>
  <c r="F115" i="19" s="1"/>
  <c r="E104" i="19"/>
  <c r="E115" i="19" s="1"/>
  <c r="D104" i="19"/>
  <c r="D115" i="19" s="1"/>
  <c r="C104" i="19"/>
  <c r="C115" i="19" s="1"/>
  <c r="R101" i="19"/>
  <c r="Q101" i="19"/>
  <c r="P101" i="19"/>
  <c r="N87" i="19"/>
  <c r="M87" i="19"/>
  <c r="L87" i="19"/>
  <c r="F87" i="19"/>
  <c r="E87" i="19"/>
  <c r="D87" i="19"/>
  <c r="R73" i="19"/>
  <c r="Q73" i="19"/>
  <c r="P73" i="19"/>
  <c r="N73" i="19"/>
  <c r="M73" i="19"/>
  <c r="L73" i="19"/>
  <c r="J73" i="19"/>
  <c r="I73" i="19"/>
  <c r="H73" i="19"/>
  <c r="F73" i="19"/>
  <c r="E73" i="19"/>
  <c r="D73" i="19"/>
  <c r="R59" i="19"/>
  <c r="Q59" i="19"/>
  <c r="P59" i="19"/>
  <c r="N59" i="19"/>
  <c r="M59" i="19"/>
  <c r="L59" i="19"/>
  <c r="F59" i="19"/>
  <c r="E59" i="19"/>
  <c r="D59" i="19"/>
  <c r="R45" i="19"/>
  <c r="Q45" i="19"/>
  <c r="P45" i="19"/>
  <c r="N45" i="19"/>
  <c r="M45" i="19"/>
  <c r="L45" i="19"/>
  <c r="F45" i="19"/>
  <c r="E45" i="19"/>
  <c r="D45" i="19"/>
  <c r="R31" i="19"/>
  <c r="Q31" i="19"/>
  <c r="P31" i="19"/>
  <c r="N31" i="19"/>
  <c r="M31" i="19"/>
  <c r="L31" i="19"/>
  <c r="F31" i="19"/>
  <c r="E31" i="19"/>
  <c r="D31" i="19"/>
  <c r="R17" i="19"/>
  <c r="Q17" i="19"/>
  <c r="P17" i="19"/>
  <c r="N17" i="19"/>
  <c r="M17" i="19"/>
  <c r="L17" i="19"/>
  <c r="F17" i="19"/>
  <c r="E17" i="19"/>
  <c r="D17" i="19"/>
  <c r="J131" i="17"/>
  <c r="I131" i="17"/>
  <c r="H131" i="17"/>
  <c r="G131" i="17"/>
  <c r="F131" i="17"/>
  <c r="E131" i="17"/>
  <c r="D131" i="17"/>
  <c r="C131" i="17"/>
  <c r="K131" i="17" s="1"/>
  <c r="J130" i="17"/>
  <c r="I130" i="17"/>
  <c r="H130" i="17"/>
  <c r="G130" i="17"/>
  <c r="F130" i="17"/>
  <c r="E130" i="17"/>
  <c r="D130" i="17"/>
  <c r="C130" i="17"/>
  <c r="K130" i="17" s="1"/>
  <c r="J128" i="17"/>
  <c r="I128" i="17"/>
  <c r="H128" i="17"/>
  <c r="G128" i="17"/>
  <c r="F128" i="17"/>
  <c r="E128" i="17"/>
  <c r="D128" i="17"/>
  <c r="C128" i="17"/>
  <c r="K128" i="17" s="1"/>
  <c r="J127" i="17"/>
  <c r="I127" i="17"/>
  <c r="H127" i="17"/>
  <c r="G127" i="17"/>
  <c r="F127" i="17"/>
  <c r="E127" i="17"/>
  <c r="D127" i="17"/>
  <c r="C127" i="17"/>
  <c r="K127" i="17" s="1"/>
  <c r="J126" i="17"/>
  <c r="I126" i="17"/>
  <c r="H126" i="17"/>
  <c r="G126" i="17"/>
  <c r="F126" i="17"/>
  <c r="E126" i="17"/>
  <c r="D126" i="17"/>
  <c r="C126" i="17"/>
  <c r="K126" i="17" s="1"/>
  <c r="J125" i="17"/>
  <c r="I125" i="17"/>
  <c r="H125" i="17"/>
  <c r="G125" i="17"/>
  <c r="F125" i="17"/>
  <c r="E125" i="17"/>
  <c r="D125" i="17"/>
  <c r="C125" i="17"/>
  <c r="K125" i="17" s="1"/>
  <c r="J124" i="17"/>
  <c r="I124" i="17"/>
  <c r="H124" i="17"/>
  <c r="G124" i="17"/>
  <c r="F124" i="17"/>
  <c r="E124" i="17"/>
  <c r="D124" i="17"/>
  <c r="C124" i="17"/>
  <c r="K124" i="17" s="1"/>
  <c r="J123" i="17"/>
  <c r="I123" i="17"/>
  <c r="H123" i="17"/>
  <c r="G123" i="17"/>
  <c r="F123" i="17"/>
  <c r="E123" i="17"/>
  <c r="D123" i="17"/>
  <c r="C123" i="17"/>
  <c r="K123" i="17" s="1"/>
  <c r="J122" i="17"/>
  <c r="I122" i="17"/>
  <c r="H122" i="17"/>
  <c r="G122" i="17"/>
  <c r="F122" i="17"/>
  <c r="E122" i="17"/>
  <c r="D122" i="17"/>
  <c r="C122" i="17"/>
  <c r="K122" i="17" s="1"/>
  <c r="J121" i="17"/>
  <c r="I121" i="17"/>
  <c r="H121" i="17"/>
  <c r="G121" i="17"/>
  <c r="F121" i="17"/>
  <c r="E121" i="17"/>
  <c r="D121" i="17"/>
  <c r="C121" i="17"/>
  <c r="K121" i="17" s="1"/>
  <c r="J120" i="17"/>
  <c r="I120" i="17"/>
  <c r="H120" i="17"/>
  <c r="G120" i="17"/>
  <c r="F120" i="17"/>
  <c r="E120" i="17"/>
  <c r="D120" i="17"/>
  <c r="C120" i="17"/>
  <c r="K120" i="17" s="1"/>
  <c r="J119" i="17"/>
  <c r="I119" i="17"/>
  <c r="H119" i="17"/>
  <c r="G119" i="17"/>
  <c r="F119" i="17"/>
  <c r="E119" i="17"/>
  <c r="D119" i="17"/>
  <c r="C119" i="17"/>
  <c r="K119" i="17" s="1"/>
  <c r="J118" i="17"/>
  <c r="I118" i="17"/>
  <c r="H118" i="17"/>
  <c r="G118" i="17"/>
  <c r="F118" i="17"/>
  <c r="E118" i="17"/>
  <c r="D118" i="17"/>
  <c r="C118" i="17"/>
  <c r="K118" i="17" s="1"/>
  <c r="K129" i="17" s="1"/>
  <c r="K115" i="17"/>
  <c r="K114" i="17"/>
  <c r="J113" i="17"/>
  <c r="I113" i="17"/>
  <c r="H113" i="17"/>
  <c r="G113" i="17"/>
  <c r="F113" i="17"/>
  <c r="E113" i="17"/>
  <c r="D113" i="17"/>
  <c r="C113" i="17"/>
  <c r="K112" i="17"/>
  <c r="K111" i="17"/>
  <c r="K110" i="17"/>
  <c r="K109" i="17"/>
  <c r="K108" i="17"/>
  <c r="K107" i="17"/>
  <c r="K106" i="17"/>
  <c r="K105" i="17"/>
  <c r="K104" i="17"/>
  <c r="K103" i="17"/>
  <c r="K102" i="17"/>
  <c r="K113" i="17" s="1"/>
  <c r="K99" i="17"/>
  <c r="K98" i="17"/>
  <c r="J97" i="17"/>
  <c r="I97" i="17"/>
  <c r="H97" i="17"/>
  <c r="G97" i="17"/>
  <c r="F97" i="17"/>
  <c r="E97" i="17"/>
  <c r="D97" i="17"/>
  <c r="C97" i="17"/>
  <c r="K96" i="17"/>
  <c r="K95" i="17"/>
  <c r="K94" i="17"/>
  <c r="K93" i="17"/>
  <c r="K92" i="17"/>
  <c r="K91" i="17"/>
  <c r="K90" i="17"/>
  <c r="K89" i="17"/>
  <c r="K88" i="17"/>
  <c r="K97" i="17" s="1"/>
  <c r="K87" i="17"/>
  <c r="K86" i="17"/>
  <c r="K83" i="17"/>
  <c r="K82" i="17"/>
  <c r="J81" i="17"/>
  <c r="I81" i="17"/>
  <c r="H81" i="17"/>
  <c r="G81" i="17"/>
  <c r="F81" i="17"/>
  <c r="E81" i="17"/>
  <c r="D81" i="17"/>
  <c r="C81" i="17"/>
  <c r="K80" i="17"/>
  <c r="K79" i="17"/>
  <c r="K78" i="17"/>
  <c r="K77" i="17"/>
  <c r="K76" i="17"/>
  <c r="K75" i="17"/>
  <c r="K74" i="17"/>
  <c r="K73" i="17"/>
  <c r="K72" i="17"/>
  <c r="K71" i="17"/>
  <c r="K70" i="17"/>
  <c r="K81" i="17" s="1"/>
  <c r="K67" i="17"/>
  <c r="K66" i="17"/>
  <c r="J65" i="17"/>
  <c r="I65" i="17"/>
  <c r="H65" i="17"/>
  <c r="G65" i="17"/>
  <c r="F65" i="17"/>
  <c r="E65" i="17"/>
  <c r="D65" i="17"/>
  <c r="C65" i="17"/>
  <c r="K64" i="17"/>
  <c r="K63" i="17"/>
  <c r="K62" i="17"/>
  <c r="K61" i="17"/>
  <c r="K60" i="17"/>
  <c r="K59" i="17"/>
  <c r="K58" i="17"/>
  <c r="K57" i="17"/>
  <c r="K56" i="17"/>
  <c r="K65" i="17" s="1"/>
  <c r="K55" i="17"/>
  <c r="K54" i="17"/>
  <c r="K51" i="17"/>
  <c r="K50" i="17"/>
  <c r="J49" i="17"/>
  <c r="I49" i="17"/>
  <c r="H49" i="17"/>
  <c r="G49" i="17"/>
  <c r="F49" i="17"/>
  <c r="E49" i="17"/>
  <c r="D49" i="17"/>
  <c r="C49" i="17"/>
  <c r="K48" i="17"/>
  <c r="K47" i="17"/>
  <c r="K46" i="17"/>
  <c r="K45" i="17"/>
  <c r="K44" i="17"/>
  <c r="K43" i="17"/>
  <c r="K42" i="17"/>
  <c r="K41" i="17"/>
  <c r="K40" i="17"/>
  <c r="K39" i="17"/>
  <c r="K38" i="17"/>
  <c r="K49" i="17" s="1"/>
  <c r="K35" i="17"/>
  <c r="K34" i="17"/>
  <c r="J33" i="17"/>
  <c r="J129" i="17" s="1"/>
  <c r="I33" i="17"/>
  <c r="H33" i="17"/>
  <c r="G33" i="17"/>
  <c r="G129" i="17" s="1"/>
  <c r="F33" i="17"/>
  <c r="F129" i="17" s="1"/>
  <c r="E33" i="17"/>
  <c r="D33" i="17"/>
  <c r="C33" i="17"/>
  <c r="C129" i="17" s="1"/>
  <c r="K32" i="17"/>
  <c r="K31" i="17"/>
  <c r="K30" i="17"/>
  <c r="K29" i="17"/>
  <c r="K28" i="17"/>
  <c r="K27" i="17"/>
  <c r="K26" i="17"/>
  <c r="K25" i="17"/>
  <c r="K24" i="17"/>
  <c r="K33" i="17" s="1"/>
  <c r="K23" i="17"/>
  <c r="K22" i="17"/>
  <c r="K19" i="17"/>
  <c r="K18" i="17"/>
  <c r="J17" i="17"/>
  <c r="I17" i="17"/>
  <c r="I129" i="17" s="1"/>
  <c r="H17" i="17"/>
  <c r="H129" i="17" s="1"/>
  <c r="G17" i="17"/>
  <c r="F17" i="17"/>
  <c r="E17" i="17"/>
  <c r="E129" i="17" s="1"/>
  <c r="D17" i="17"/>
  <c r="D129" i="17" s="1"/>
  <c r="C17" i="17"/>
  <c r="K16" i="17"/>
  <c r="K15" i="17"/>
  <c r="K14" i="17"/>
  <c r="K13" i="17"/>
  <c r="K12" i="17"/>
  <c r="K11" i="17"/>
  <c r="K10" i="17"/>
  <c r="K9" i="17"/>
  <c r="K8" i="17"/>
  <c r="K7" i="17"/>
  <c r="K6" i="17"/>
  <c r="K17" i="17" s="1"/>
  <c r="B15" i="28"/>
  <c r="C15" i="28" s="1"/>
  <c r="J86" i="14"/>
  <c r="I86" i="14"/>
  <c r="H86" i="14"/>
  <c r="G86" i="14"/>
  <c r="F86" i="14"/>
  <c r="E86" i="14"/>
  <c r="D86" i="14"/>
  <c r="C86" i="14"/>
  <c r="K86" i="14" s="1"/>
  <c r="J85" i="14"/>
  <c r="I85" i="14"/>
  <c r="H85" i="14"/>
  <c r="G85" i="14"/>
  <c r="F85" i="14"/>
  <c r="E85" i="14"/>
  <c r="D85" i="14"/>
  <c r="C85" i="14"/>
  <c r="K85" i="14" s="1"/>
  <c r="J84" i="14"/>
  <c r="I84" i="14"/>
  <c r="H84" i="14"/>
  <c r="G84" i="14"/>
  <c r="F84" i="14"/>
  <c r="E84" i="14"/>
  <c r="D84" i="14"/>
  <c r="C84" i="14"/>
  <c r="K84" i="14" s="1"/>
  <c r="J83" i="14"/>
  <c r="I83" i="14"/>
  <c r="H83" i="14"/>
  <c r="G83" i="14"/>
  <c r="F83" i="14"/>
  <c r="E83" i="14"/>
  <c r="D83" i="14"/>
  <c r="C83" i="14"/>
  <c r="K83" i="14" s="1"/>
  <c r="J82" i="14"/>
  <c r="I82" i="14"/>
  <c r="H82" i="14"/>
  <c r="G82" i="14"/>
  <c r="F82" i="14"/>
  <c r="E82" i="14"/>
  <c r="D82" i="14"/>
  <c r="C82" i="14"/>
  <c r="K82" i="14" s="1"/>
  <c r="J81" i="14"/>
  <c r="I81" i="14"/>
  <c r="H81" i="14"/>
  <c r="G81" i="14"/>
  <c r="F81" i="14"/>
  <c r="E81" i="14"/>
  <c r="D81" i="14"/>
  <c r="C81" i="14"/>
  <c r="K81" i="14" s="1"/>
  <c r="J80" i="14"/>
  <c r="I80" i="14"/>
  <c r="H80" i="14"/>
  <c r="G80" i="14"/>
  <c r="F80" i="14"/>
  <c r="E80" i="14"/>
  <c r="D80" i="14"/>
  <c r="C80" i="14"/>
  <c r="K80" i="14" s="1"/>
  <c r="J79" i="14"/>
  <c r="I79" i="14"/>
  <c r="H79" i="14"/>
  <c r="G79" i="14"/>
  <c r="F79" i="14"/>
  <c r="E79" i="14"/>
  <c r="D79" i="14"/>
  <c r="C79" i="14"/>
  <c r="K79" i="14" s="1"/>
  <c r="J78" i="14"/>
  <c r="I78" i="14"/>
  <c r="H78" i="14"/>
  <c r="G78" i="14"/>
  <c r="F78" i="14"/>
  <c r="E78" i="14"/>
  <c r="D78" i="14"/>
  <c r="C78" i="14"/>
  <c r="K78" i="14" s="1"/>
  <c r="J77" i="14"/>
  <c r="I77" i="14"/>
  <c r="H77" i="14"/>
  <c r="G77" i="14"/>
  <c r="F77" i="14"/>
  <c r="E77" i="14"/>
  <c r="D77" i="14"/>
  <c r="C77" i="14"/>
  <c r="K77" i="14" s="1"/>
  <c r="J76" i="14"/>
  <c r="I76" i="14"/>
  <c r="H76" i="14"/>
  <c r="G76" i="14"/>
  <c r="F76" i="14"/>
  <c r="E76" i="14"/>
  <c r="D76" i="14"/>
  <c r="C76" i="14"/>
  <c r="K76" i="14" s="1"/>
  <c r="K87" i="14" s="1"/>
  <c r="J73" i="14"/>
  <c r="I73" i="14"/>
  <c r="H73" i="14"/>
  <c r="G73" i="14"/>
  <c r="F73" i="14"/>
  <c r="E73" i="14"/>
  <c r="D73" i="14"/>
  <c r="C73" i="14"/>
  <c r="K72" i="14"/>
  <c r="K71" i="14"/>
  <c r="K70" i="14"/>
  <c r="K69" i="14"/>
  <c r="K68" i="14"/>
  <c r="K67" i="14"/>
  <c r="K66" i="14"/>
  <c r="K65" i="14"/>
  <c r="K73" i="14" s="1"/>
  <c r="K64" i="14"/>
  <c r="K63" i="14"/>
  <c r="K62" i="14"/>
  <c r="J59" i="14"/>
  <c r="I59" i="14"/>
  <c r="H59" i="14"/>
  <c r="G59" i="14"/>
  <c r="F59" i="14"/>
  <c r="E59" i="14"/>
  <c r="D59" i="14"/>
  <c r="C59" i="14"/>
  <c r="K58" i="14"/>
  <c r="K57" i="14"/>
  <c r="K56" i="14"/>
  <c r="K55" i="14"/>
  <c r="K54" i="14"/>
  <c r="K53" i="14"/>
  <c r="K52" i="14"/>
  <c r="K51" i="14"/>
  <c r="K59" i="14" s="1"/>
  <c r="K50" i="14"/>
  <c r="K49" i="14"/>
  <c r="K48" i="14"/>
  <c r="J45" i="14"/>
  <c r="I45" i="14"/>
  <c r="H45" i="14"/>
  <c r="G45" i="14"/>
  <c r="F45" i="14"/>
  <c r="E45" i="14"/>
  <c r="D45" i="14"/>
  <c r="C45" i="14"/>
  <c r="K44" i="14"/>
  <c r="K43" i="14"/>
  <c r="K42" i="14"/>
  <c r="K41" i="14"/>
  <c r="K40" i="14"/>
  <c r="K39" i="14"/>
  <c r="K38" i="14"/>
  <c r="K37" i="14"/>
  <c r="K45" i="14" s="1"/>
  <c r="K36" i="14"/>
  <c r="K35" i="14"/>
  <c r="K34" i="14"/>
  <c r="J31" i="14"/>
  <c r="I31" i="14"/>
  <c r="H31" i="14"/>
  <c r="G31" i="14"/>
  <c r="F31" i="14"/>
  <c r="E31" i="14"/>
  <c r="D31" i="14"/>
  <c r="C31" i="14"/>
  <c r="K30" i="14"/>
  <c r="K29" i="14"/>
  <c r="K28" i="14"/>
  <c r="K27" i="14"/>
  <c r="K26" i="14"/>
  <c r="K25" i="14"/>
  <c r="K24" i="14"/>
  <c r="K23" i="14"/>
  <c r="K31" i="14" s="1"/>
  <c r="K22" i="14"/>
  <c r="K21" i="14"/>
  <c r="K20" i="14"/>
  <c r="J17" i="14"/>
  <c r="J87" i="14" s="1"/>
  <c r="I17" i="14"/>
  <c r="I87" i="14" s="1"/>
  <c r="H17" i="14"/>
  <c r="H87" i="14" s="1"/>
  <c r="G17" i="14"/>
  <c r="G87" i="14" s="1"/>
  <c r="F17" i="14"/>
  <c r="F87" i="14" s="1"/>
  <c r="E17" i="14"/>
  <c r="E87" i="14" s="1"/>
  <c r="D17" i="14"/>
  <c r="D87" i="14" s="1"/>
  <c r="C17" i="14"/>
  <c r="C87" i="14" s="1"/>
  <c r="K16" i="14"/>
  <c r="K15" i="14"/>
  <c r="K14" i="14"/>
  <c r="K13" i="14"/>
  <c r="K12" i="14"/>
  <c r="K11" i="14"/>
  <c r="K10" i="14"/>
  <c r="K9" i="14"/>
  <c r="K17" i="14" s="1"/>
  <c r="K8" i="14"/>
  <c r="K7" i="14"/>
  <c r="K6" i="14"/>
  <c r="J131" i="47"/>
  <c r="I131" i="47"/>
  <c r="H131" i="47"/>
  <c r="G131" i="47"/>
  <c r="F131" i="47"/>
  <c r="E131" i="47"/>
  <c r="D131" i="47"/>
  <c r="C131" i="47"/>
  <c r="K131" i="47" s="1"/>
  <c r="J130" i="47"/>
  <c r="I130" i="47"/>
  <c r="H130" i="47"/>
  <c r="G130" i="47"/>
  <c r="F130" i="47"/>
  <c r="E130" i="47"/>
  <c r="D130" i="47"/>
  <c r="C130" i="47"/>
  <c r="K130" i="47" s="1"/>
  <c r="J128" i="47"/>
  <c r="I128" i="47"/>
  <c r="H128" i="47"/>
  <c r="G128" i="47"/>
  <c r="F128" i="47"/>
  <c r="E128" i="47"/>
  <c r="D128" i="47"/>
  <c r="C128" i="47"/>
  <c r="K128" i="47" s="1"/>
  <c r="J127" i="47"/>
  <c r="I127" i="47"/>
  <c r="H127" i="47"/>
  <c r="G127" i="47"/>
  <c r="F127" i="47"/>
  <c r="E127" i="47"/>
  <c r="D127" i="47"/>
  <c r="C127" i="47"/>
  <c r="K127" i="47" s="1"/>
  <c r="J126" i="47"/>
  <c r="I126" i="47"/>
  <c r="H126" i="47"/>
  <c r="G126" i="47"/>
  <c r="F126" i="47"/>
  <c r="E126" i="47"/>
  <c r="D126" i="47"/>
  <c r="C126" i="47"/>
  <c r="K126" i="47" s="1"/>
  <c r="J125" i="47"/>
  <c r="I125" i="47"/>
  <c r="H125" i="47"/>
  <c r="G125" i="47"/>
  <c r="F125" i="47"/>
  <c r="E125" i="47"/>
  <c r="D125" i="47"/>
  <c r="C125" i="47"/>
  <c r="K125" i="47" s="1"/>
  <c r="J124" i="47"/>
  <c r="I124" i="47"/>
  <c r="H124" i="47"/>
  <c r="G124" i="47"/>
  <c r="F124" i="47"/>
  <c r="E124" i="47"/>
  <c r="D124" i="47"/>
  <c r="C124" i="47"/>
  <c r="K124" i="47" s="1"/>
  <c r="J123" i="47"/>
  <c r="I123" i="47"/>
  <c r="H123" i="47"/>
  <c r="G123" i="47"/>
  <c r="F123" i="47"/>
  <c r="E123" i="47"/>
  <c r="D123" i="47"/>
  <c r="C123" i="47"/>
  <c r="K123" i="47" s="1"/>
  <c r="J122" i="47"/>
  <c r="I122" i="47"/>
  <c r="H122" i="47"/>
  <c r="G122" i="47"/>
  <c r="F122" i="47"/>
  <c r="E122" i="47"/>
  <c r="D122" i="47"/>
  <c r="C122" i="47"/>
  <c r="J121" i="47"/>
  <c r="I121" i="47"/>
  <c r="H121" i="47"/>
  <c r="G121" i="47"/>
  <c r="F121" i="47"/>
  <c r="E121" i="47"/>
  <c r="D121" i="47"/>
  <c r="C121" i="47"/>
  <c r="J120" i="47"/>
  <c r="I120" i="47"/>
  <c r="H120" i="47"/>
  <c r="G120" i="47"/>
  <c r="F120" i="47"/>
  <c r="E120" i="47"/>
  <c r="D120" i="47"/>
  <c r="C120" i="47"/>
  <c r="K120" i="47" s="1"/>
  <c r="J119" i="47"/>
  <c r="I119" i="47"/>
  <c r="H119" i="47"/>
  <c r="G119" i="47"/>
  <c r="F119" i="47"/>
  <c r="E119" i="47"/>
  <c r="D119" i="47"/>
  <c r="C119" i="47"/>
  <c r="K119" i="47" s="1"/>
  <c r="J118" i="47"/>
  <c r="I118" i="47"/>
  <c r="H118" i="47"/>
  <c r="G118" i="47"/>
  <c r="F118" i="47"/>
  <c r="K118" i="47" s="1"/>
  <c r="E118" i="47"/>
  <c r="D118" i="47"/>
  <c r="C118" i="47"/>
  <c r="K115" i="47"/>
  <c r="K114" i="47"/>
  <c r="J113" i="47"/>
  <c r="I113" i="47"/>
  <c r="H113" i="47"/>
  <c r="G113" i="47"/>
  <c r="F113" i="47"/>
  <c r="E113" i="47"/>
  <c r="D113" i="47"/>
  <c r="C113" i="47"/>
  <c r="K112" i="47"/>
  <c r="K111" i="47"/>
  <c r="K110" i="47"/>
  <c r="K109" i="47"/>
  <c r="K108" i="47"/>
  <c r="K107" i="47"/>
  <c r="K106" i="47"/>
  <c r="K105" i="47"/>
  <c r="K104" i="47"/>
  <c r="K103" i="47"/>
  <c r="K102" i="47"/>
  <c r="K113" i="47" s="1"/>
  <c r="K99" i="47"/>
  <c r="K98" i="47"/>
  <c r="J97" i="47"/>
  <c r="I97" i="47"/>
  <c r="H97" i="47"/>
  <c r="G97" i="47"/>
  <c r="F97" i="47"/>
  <c r="E97" i="47"/>
  <c r="D97" i="47"/>
  <c r="C97" i="47"/>
  <c r="K96" i="47"/>
  <c r="K95" i="47"/>
  <c r="K94" i="47"/>
  <c r="K93" i="47"/>
  <c r="K92" i="47"/>
  <c r="K91" i="47"/>
  <c r="K90" i="47"/>
  <c r="K89" i="47"/>
  <c r="K97" i="47" s="1"/>
  <c r="K88" i="47"/>
  <c r="K87" i="47"/>
  <c r="K86" i="47"/>
  <c r="K83" i="47"/>
  <c r="K82" i="47"/>
  <c r="J81" i="47"/>
  <c r="I81" i="47"/>
  <c r="H81" i="47"/>
  <c r="G81" i="47"/>
  <c r="F81" i="47"/>
  <c r="E81" i="47"/>
  <c r="D81" i="47"/>
  <c r="C81" i="47"/>
  <c r="K80" i="47"/>
  <c r="K79" i="47"/>
  <c r="K78" i="47"/>
  <c r="K77" i="47"/>
  <c r="K76" i="47"/>
  <c r="K75" i="47"/>
  <c r="K74" i="47"/>
  <c r="K73" i="47"/>
  <c r="K72" i="47"/>
  <c r="K71" i="47"/>
  <c r="K70" i="47"/>
  <c r="K81" i="47" s="1"/>
  <c r="K67" i="47"/>
  <c r="K66" i="47"/>
  <c r="J65" i="47"/>
  <c r="I65" i="47"/>
  <c r="H65" i="47"/>
  <c r="G65" i="47"/>
  <c r="F65" i="47"/>
  <c r="E65" i="47"/>
  <c r="D65" i="47"/>
  <c r="C65" i="47"/>
  <c r="K64" i="47"/>
  <c r="K63" i="47"/>
  <c r="K62" i="47"/>
  <c r="K61" i="47"/>
  <c r="K60" i="47"/>
  <c r="K59" i="47"/>
  <c r="K58" i="47"/>
  <c r="K57" i="47"/>
  <c r="K65" i="47" s="1"/>
  <c r="K56" i="47"/>
  <c r="K55" i="47"/>
  <c r="K54" i="47"/>
  <c r="K51" i="47"/>
  <c r="K50" i="47"/>
  <c r="J49" i="47"/>
  <c r="I49" i="47"/>
  <c r="H49" i="47"/>
  <c r="G49" i="47"/>
  <c r="F49" i="47"/>
  <c r="E49" i="47"/>
  <c r="D49" i="47"/>
  <c r="C49" i="47"/>
  <c r="K48" i="47"/>
  <c r="K47" i="47"/>
  <c r="K46" i="47"/>
  <c r="K45" i="47"/>
  <c r="K44" i="47"/>
  <c r="K43" i="47"/>
  <c r="K42" i="47"/>
  <c r="K41" i="47"/>
  <c r="K40" i="47"/>
  <c r="K39" i="47"/>
  <c r="K38" i="47"/>
  <c r="K35" i="47"/>
  <c r="K34" i="47"/>
  <c r="J33" i="47"/>
  <c r="I33" i="47"/>
  <c r="H33" i="47"/>
  <c r="H129" i="47" s="1"/>
  <c r="G33" i="47"/>
  <c r="G129" i="47" s="1"/>
  <c r="F33" i="47"/>
  <c r="E33" i="47"/>
  <c r="D33" i="47"/>
  <c r="D129" i="47" s="1"/>
  <c r="C33" i="47"/>
  <c r="K32" i="47"/>
  <c r="K31" i="47"/>
  <c r="K30" i="47"/>
  <c r="K29" i="47"/>
  <c r="K28" i="47"/>
  <c r="K27" i="47"/>
  <c r="K26" i="47"/>
  <c r="K25" i="47"/>
  <c r="K33" i="47" s="1"/>
  <c r="K24" i="47"/>
  <c r="K23" i="47"/>
  <c r="K22" i="47"/>
  <c r="K19" i="47"/>
  <c r="K18" i="47"/>
  <c r="J17" i="47"/>
  <c r="J129" i="47" s="1"/>
  <c r="I17" i="47"/>
  <c r="I129" i="47" s="1"/>
  <c r="H17" i="47"/>
  <c r="G17" i="47"/>
  <c r="F17" i="47"/>
  <c r="F129" i="47" s="1"/>
  <c r="E17" i="47"/>
  <c r="E129" i="47" s="1"/>
  <c r="D17" i="47"/>
  <c r="C17" i="47"/>
  <c r="K16" i="47"/>
  <c r="K15" i="47"/>
  <c r="K14" i="47"/>
  <c r="K13" i="47"/>
  <c r="K12" i="47"/>
  <c r="K11" i="47"/>
  <c r="K10" i="47"/>
  <c r="K9" i="47"/>
  <c r="K8" i="47"/>
  <c r="K7" i="47"/>
  <c r="K6" i="47"/>
  <c r="K17" i="47" s="1"/>
  <c r="J86" i="59"/>
  <c r="I86" i="59"/>
  <c r="H86" i="59"/>
  <c r="G86" i="59"/>
  <c r="F86" i="59"/>
  <c r="E86" i="59"/>
  <c r="D86" i="59"/>
  <c r="C86" i="59"/>
  <c r="K86" i="59" s="1"/>
  <c r="J85" i="59"/>
  <c r="I85" i="59"/>
  <c r="H85" i="59"/>
  <c r="G85" i="59"/>
  <c r="F85" i="59"/>
  <c r="E85" i="59"/>
  <c r="D85" i="59"/>
  <c r="C85" i="59"/>
  <c r="K85" i="59" s="1"/>
  <c r="J84" i="59"/>
  <c r="I84" i="59"/>
  <c r="H84" i="59"/>
  <c r="G84" i="59"/>
  <c r="F84" i="59"/>
  <c r="E84" i="59"/>
  <c r="D84" i="59"/>
  <c r="C84" i="59"/>
  <c r="K84" i="59" s="1"/>
  <c r="J83" i="59"/>
  <c r="I83" i="59"/>
  <c r="H83" i="59"/>
  <c r="G83" i="59"/>
  <c r="F83" i="59"/>
  <c r="E83" i="59"/>
  <c r="D83" i="59"/>
  <c r="C83" i="59"/>
  <c r="K83" i="59" s="1"/>
  <c r="J82" i="59"/>
  <c r="I82" i="59"/>
  <c r="H82" i="59"/>
  <c r="G82" i="59"/>
  <c r="F82" i="59"/>
  <c r="E82" i="59"/>
  <c r="D82" i="59"/>
  <c r="C82" i="59"/>
  <c r="K82" i="59" s="1"/>
  <c r="J81" i="59"/>
  <c r="I81" i="59"/>
  <c r="H81" i="59"/>
  <c r="G81" i="59"/>
  <c r="F81" i="59"/>
  <c r="E81" i="59"/>
  <c r="D81" i="59"/>
  <c r="C81" i="59"/>
  <c r="K81" i="59" s="1"/>
  <c r="J80" i="59"/>
  <c r="I80" i="59"/>
  <c r="H80" i="59"/>
  <c r="G80" i="59"/>
  <c r="F80" i="59"/>
  <c r="E80" i="59"/>
  <c r="D80" i="59"/>
  <c r="C80" i="59"/>
  <c r="K80" i="59" s="1"/>
  <c r="J79" i="59"/>
  <c r="I79" i="59"/>
  <c r="H79" i="59"/>
  <c r="G79" i="59"/>
  <c r="F79" i="59"/>
  <c r="E79" i="59"/>
  <c r="D79" i="59"/>
  <c r="C79" i="59"/>
  <c r="K79" i="59" s="1"/>
  <c r="J78" i="59"/>
  <c r="I78" i="59"/>
  <c r="H78" i="59"/>
  <c r="G78" i="59"/>
  <c r="F78" i="59"/>
  <c r="E78" i="59"/>
  <c r="D78" i="59"/>
  <c r="C78" i="59"/>
  <c r="K78" i="59" s="1"/>
  <c r="J77" i="59"/>
  <c r="I77" i="59"/>
  <c r="H77" i="59"/>
  <c r="G77" i="59"/>
  <c r="F77" i="59"/>
  <c r="E77" i="59"/>
  <c r="D77" i="59"/>
  <c r="C77" i="59"/>
  <c r="K77" i="59" s="1"/>
  <c r="J76" i="59"/>
  <c r="I76" i="59"/>
  <c r="H76" i="59"/>
  <c r="G76" i="59"/>
  <c r="F76" i="59"/>
  <c r="E76" i="59"/>
  <c r="D76" i="59"/>
  <c r="C76" i="59"/>
  <c r="K76" i="59" s="1"/>
  <c r="K87" i="59" s="1"/>
  <c r="J73" i="59"/>
  <c r="I73" i="59"/>
  <c r="H73" i="59"/>
  <c r="G73" i="59"/>
  <c r="F73" i="59"/>
  <c r="E73" i="59"/>
  <c r="D73" i="59"/>
  <c r="C73" i="59"/>
  <c r="K72" i="59"/>
  <c r="K71" i="59"/>
  <c r="K70" i="59"/>
  <c r="K69" i="59"/>
  <c r="K68" i="59"/>
  <c r="K67" i="59"/>
  <c r="K66" i="59"/>
  <c r="K65" i="59"/>
  <c r="K64" i="59"/>
  <c r="K63" i="59"/>
  <c r="K62" i="59"/>
  <c r="K73" i="59" s="1"/>
  <c r="J59" i="59"/>
  <c r="I59" i="59"/>
  <c r="H59" i="59"/>
  <c r="G59" i="59"/>
  <c r="F59" i="59"/>
  <c r="E59" i="59"/>
  <c r="D59" i="59"/>
  <c r="C59" i="59"/>
  <c r="K58" i="59"/>
  <c r="K57" i="59"/>
  <c r="K56" i="59"/>
  <c r="K55" i="59"/>
  <c r="K54" i="59"/>
  <c r="K53" i="59"/>
  <c r="K52" i="59"/>
  <c r="K51" i="59"/>
  <c r="K50" i="59"/>
  <c r="K49" i="59"/>
  <c r="K48" i="59"/>
  <c r="K59" i="59" s="1"/>
  <c r="J45" i="59"/>
  <c r="I45" i="59"/>
  <c r="H45" i="59"/>
  <c r="G45" i="59"/>
  <c r="F45" i="59"/>
  <c r="E45" i="59"/>
  <c r="D45" i="59"/>
  <c r="C45" i="59"/>
  <c r="K44" i="59"/>
  <c r="K43" i="59"/>
  <c r="K42" i="59"/>
  <c r="K41" i="59"/>
  <c r="K40" i="59"/>
  <c r="K39" i="59"/>
  <c r="K38" i="59"/>
  <c r="K37" i="59"/>
  <c r="K36" i="59"/>
  <c r="K35" i="59"/>
  <c r="K34" i="59"/>
  <c r="K45" i="59" s="1"/>
  <c r="J31" i="59"/>
  <c r="I31" i="59"/>
  <c r="H31" i="59"/>
  <c r="G31" i="59"/>
  <c r="F31" i="59"/>
  <c r="E31" i="59"/>
  <c r="D31" i="59"/>
  <c r="C31" i="59"/>
  <c r="K30" i="59"/>
  <c r="K29" i="59"/>
  <c r="K28" i="59"/>
  <c r="K27" i="59"/>
  <c r="K26" i="59"/>
  <c r="K25" i="59"/>
  <c r="K24" i="59"/>
  <c r="K23" i="59"/>
  <c r="K22" i="59"/>
  <c r="K21" i="59"/>
  <c r="K20" i="59"/>
  <c r="K31" i="59" s="1"/>
  <c r="J17" i="59"/>
  <c r="J87" i="59" s="1"/>
  <c r="I17" i="59"/>
  <c r="I87" i="59" s="1"/>
  <c r="H17" i="59"/>
  <c r="H87" i="59" s="1"/>
  <c r="G17" i="59"/>
  <c r="G87" i="59" s="1"/>
  <c r="F17" i="59"/>
  <c r="F87" i="59" s="1"/>
  <c r="E17" i="59"/>
  <c r="E87" i="59" s="1"/>
  <c r="D17" i="59"/>
  <c r="D87" i="59" s="1"/>
  <c r="C17" i="59"/>
  <c r="C87" i="59" s="1"/>
  <c r="K16" i="59"/>
  <c r="K15" i="59"/>
  <c r="K14" i="59"/>
  <c r="K13" i="59"/>
  <c r="K12" i="59"/>
  <c r="K11" i="59"/>
  <c r="K10" i="59"/>
  <c r="K9" i="59"/>
  <c r="K8" i="59"/>
  <c r="K7" i="59"/>
  <c r="K6" i="59"/>
  <c r="K17" i="59" s="1"/>
  <c r="J114" i="1"/>
  <c r="I114" i="1"/>
  <c r="H114" i="1"/>
  <c r="G114" i="1"/>
  <c r="F114" i="1"/>
  <c r="E114" i="1"/>
  <c r="D114" i="1"/>
  <c r="C114" i="1"/>
  <c r="K114" i="1" s="1"/>
  <c r="J113" i="1"/>
  <c r="I113" i="1"/>
  <c r="H113" i="1"/>
  <c r="G113" i="1"/>
  <c r="F113" i="1"/>
  <c r="E113" i="1"/>
  <c r="D113" i="1"/>
  <c r="C113" i="1"/>
  <c r="K113" i="1" s="1"/>
  <c r="J112" i="1"/>
  <c r="I112" i="1"/>
  <c r="H112" i="1"/>
  <c r="G112" i="1"/>
  <c r="F112" i="1"/>
  <c r="E112" i="1"/>
  <c r="D112" i="1"/>
  <c r="C112" i="1"/>
  <c r="K112" i="1" s="1"/>
  <c r="J111" i="1"/>
  <c r="I111" i="1"/>
  <c r="H111" i="1"/>
  <c r="G111" i="1"/>
  <c r="F111" i="1"/>
  <c r="E111" i="1"/>
  <c r="D111" i="1"/>
  <c r="C111" i="1"/>
  <c r="K111" i="1" s="1"/>
  <c r="J110" i="1"/>
  <c r="I110" i="1"/>
  <c r="H110" i="1"/>
  <c r="G110" i="1"/>
  <c r="F110" i="1"/>
  <c r="E110" i="1"/>
  <c r="D110" i="1"/>
  <c r="C110" i="1"/>
  <c r="K110" i="1" s="1"/>
  <c r="J109" i="1"/>
  <c r="I109" i="1"/>
  <c r="H109" i="1"/>
  <c r="G109" i="1"/>
  <c r="F109" i="1"/>
  <c r="E109" i="1"/>
  <c r="D109" i="1"/>
  <c r="C109" i="1"/>
  <c r="K109" i="1" s="1"/>
  <c r="J108" i="1"/>
  <c r="I108" i="1"/>
  <c r="H108" i="1"/>
  <c r="G108" i="1"/>
  <c r="F108" i="1"/>
  <c r="E108" i="1"/>
  <c r="D108" i="1"/>
  <c r="C108" i="1"/>
  <c r="K108" i="1" s="1"/>
  <c r="J107" i="1"/>
  <c r="I107" i="1"/>
  <c r="H107" i="1"/>
  <c r="G107" i="1"/>
  <c r="F107" i="1"/>
  <c r="E107" i="1"/>
  <c r="D107" i="1"/>
  <c r="C107" i="1"/>
  <c r="K107" i="1" s="1"/>
  <c r="J106" i="1"/>
  <c r="I106" i="1"/>
  <c r="H106" i="1"/>
  <c r="G106" i="1"/>
  <c r="F106" i="1"/>
  <c r="E106" i="1"/>
  <c r="D106" i="1"/>
  <c r="C106" i="1"/>
  <c r="K106" i="1" s="1"/>
  <c r="J105" i="1"/>
  <c r="I105" i="1"/>
  <c r="H105" i="1"/>
  <c r="G105" i="1"/>
  <c r="F105" i="1"/>
  <c r="E105" i="1"/>
  <c r="D105" i="1"/>
  <c r="C105" i="1"/>
  <c r="K105" i="1" s="1"/>
  <c r="J104" i="1"/>
  <c r="I104" i="1"/>
  <c r="H104" i="1"/>
  <c r="G104" i="1"/>
  <c r="F104" i="1"/>
  <c r="E104" i="1"/>
  <c r="D104" i="1"/>
  <c r="C104" i="1"/>
  <c r="K104" i="1" s="1"/>
  <c r="K115" i="1" s="1"/>
  <c r="J101" i="1"/>
  <c r="I101" i="1"/>
  <c r="H101" i="1"/>
  <c r="G101" i="1"/>
  <c r="F101" i="1"/>
  <c r="E101" i="1"/>
  <c r="D101" i="1"/>
  <c r="C101" i="1"/>
  <c r="K100" i="1"/>
  <c r="K99" i="1"/>
  <c r="K98" i="1"/>
  <c r="K97" i="1"/>
  <c r="K96" i="1"/>
  <c r="K95" i="1"/>
  <c r="K94" i="1"/>
  <c r="K93" i="1"/>
  <c r="K92" i="1"/>
  <c r="K91" i="1"/>
  <c r="K90" i="1"/>
  <c r="K101" i="1" s="1"/>
  <c r="J87" i="1"/>
  <c r="I87" i="1"/>
  <c r="H87" i="1"/>
  <c r="G87" i="1"/>
  <c r="F87" i="1"/>
  <c r="E87" i="1"/>
  <c r="D87" i="1"/>
  <c r="C87" i="1"/>
  <c r="K86" i="1"/>
  <c r="K85" i="1"/>
  <c r="K84" i="1"/>
  <c r="K83" i="1"/>
  <c r="K82" i="1"/>
  <c r="K81" i="1"/>
  <c r="K80" i="1"/>
  <c r="K79" i="1"/>
  <c r="K78" i="1"/>
  <c r="K77" i="1"/>
  <c r="K76" i="1"/>
  <c r="K87" i="1" s="1"/>
  <c r="J73" i="1"/>
  <c r="I73" i="1"/>
  <c r="H73" i="1"/>
  <c r="G73" i="1"/>
  <c r="F73" i="1"/>
  <c r="E73" i="1"/>
  <c r="D73" i="1"/>
  <c r="C73" i="1"/>
  <c r="K72" i="1"/>
  <c r="K71" i="1"/>
  <c r="K70" i="1"/>
  <c r="K69" i="1"/>
  <c r="K68" i="1"/>
  <c r="K67" i="1"/>
  <c r="K66" i="1"/>
  <c r="K65" i="1"/>
  <c r="K64" i="1"/>
  <c r="K63" i="1"/>
  <c r="K62" i="1"/>
  <c r="K73" i="1" s="1"/>
  <c r="J59" i="1"/>
  <c r="I59" i="1"/>
  <c r="H59" i="1"/>
  <c r="G59" i="1"/>
  <c r="F59" i="1"/>
  <c r="E59" i="1"/>
  <c r="D59" i="1"/>
  <c r="C59" i="1"/>
  <c r="K58" i="1"/>
  <c r="K57" i="1"/>
  <c r="K56" i="1"/>
  <c r="K55" i="1"/>
  <c r="K54" i="1"/>
  <c r="K53" i="1"/>
  <c r="K52" i="1"/>
  <c r="K51" i="1"/>
  <c r="K50" i="1"/>
  <c r="K49" i="1"/>
  <c r="K48" i="1"/>
  <c r="K59" i="1" s="1"/>
  <c r="J45" i="1"/>
  <c r="I45" i="1"/>
  <c r="H45" i="1"/>
  <c r="G45" i="1"/>
  <c r="F45" i="1"/>
  <c r="E45" i="1"/>
  <c r="D45" i="1"/>
  <c r="C45" i="1"/>
  <c r="K44" i="1"/>
  <c r="K43" i="1"/>
  <c r="K42" i="1"/>
  <c r="K41" i="1"/>
  <c r="K40" i="1"/>
  <c r="K39" i="1"/>
  <c r="K38" i="1"/>
  <c r="K37" i="1"/>
  <c r="K36" i="1"/>
  <c r="K35" i="1"/>
  <c r="K34" i="1"/>
  <c r="K45" i="1" s="1"/>
  <c r="J31" i="1"/>
  <c r="I31" i="1"/>
  <c r="H31" i="1"/>
  <c r="G31" i="1"/>
  <c r="F31" i="1"/>
  <c r="E31" i="1"/>
  <c r="D31" i="1"/>
  <c r="C31" i="1"/>
  <c r="K30" i="1"/>
  <c r="K29" i="1"/>
  <c r="K28" i="1"/>
  <c r="K27" i="1"/>
  <c r="K26" i="1"/>
  <c r="K25" i="1"/>
  <c r="K24" i="1"/>
  <c r="K23" i="1"/>
  <c r="K22" i="1"/>
  <c r="K21" i="1"/>
  <c r="K20" i="1"/>
  <c r="K31" i="1" s="1"/>
  <c r="J17" i="1"/>
  <c r="J115" i="1" s="1"/>
  <c r="I17" i="1"/>
  <c r="I115" i="1" s="1"/>
  <c r="H17" i="1"/>
  <c r="H115" i="1" s="1"/>
  <c r="G17" i="1"/>
  <c r="G115" i="1" s="1"/>
  <c r="F17" i="1"/>
  <c r="F115" i="1" s="1"/>
  <c r="E17" i="1"/>
  <c r="E115" i="1" s="1"/>
  <c r="D17" i="1"/>
  <c r="D115" i="1" s="1"/>
  <c r="C17" i="1"/>
  <c r="C115" i="1" s="1"/>
  <c r="K16" i="1"/>
  <c r="K15" i="1"/>
  <c r="K14" i="1"/>
  <c r="K13" i="1"/>
  <c r="K12" i="1"/>
  <c r="K11" i="1"/>
  <c r="K10" i="1"/>
  <c r="K9" i="1"/>
  <c r="K8" i="1"/>
  <c r="K7" i="1"/>
  <c r="K6" i="1"/>
  <c r="K17" i="1" s="1"/>
  <c r="K122" i="47" l="1"/>
  <c r="K121" i="47"/>
  <c r="K129" i="47" s="1"/>
  <c r="C129" i="47"/>
  <c r="K49" i="47"/>
  <c r="D10" i="36" l="1"/>
  <c r="C10" i="36"/>
  <c r="F17" i="57" l="1"/>
  <c r="E10" i="36" l="1"/>
  <c r="B10" i="36"/>
  <c r="I4" i="8" l="1"/>
  <c r="I3" i="8"/>
  <c r="I4" i="7"/>
  <c r="I3" i="7"/>
  <c r="K3" i="40" l="1"/>
  <c r="J3" i="40"/>
  <c r="J5" i="40"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B4" authorId="0" shapeId="0" xr:uid="{00000000-0006-0000-1300-000001000000}">
      <text>
        <r>
          <rPr>
            <sz val="9"/>
            <color indexed="81"/>
            <rFont val="Tahoma"/>
            <family val="2"/>
            <charset val="238"/>
          </rPr>
          <t>Z počtu v tomto sloupci se vypočítá průměrný věk</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D168" authorId="0" shapeId="0" xr:uid="{11B68CBA-9872-449C-A41D-A3BF0E598176}">
      <text>
        <r>
          <rPr>
            <b/>
            <sz val="9"/>
            <color indexed="81"/>
            <rFont val="Tahoma"/>
            <family val="2"/>
            <charset val="238"/>
          </rPr>
          <t>Autor:</t>
        </r>
        <r>
          <rPr>
            <sz val="9"/>
            <color indexed="81"/>
            <rFont val="Tahoma"/>
            <family val="2"/>
            <charset val="238"/>
          </rPr>
          <t xml:space="preserve">
čistě virtuální mobilita</t>
        </r>
      </text>
    </comment>
    <comment ref="E236" authorId="0" shapeId="0" xr:uid="{5D854757-87C9-4B2C-828C-13C23FED80A5}">
      <text>
        <r>
          <rPr>
            <b/>
            <sz val="9"/>
            <color indexed="81"/>
            <rFont val="Tahoma"/>
            <family val="2"/>
            <charset val="238"/>
          </rPr>
          <t>Autor:</t>
        </r>
        <r>
          <rPr>
            <sz val="9"/>
            <color indexed="81"/>
            <rFont val="Tahoma"/>
            <family val="2"/>
            <charset val="238"/>
          </rPr>
          <t xml:space="preserve">
čiste virtuální mobilita, nebyli fyzicky na UTB. Další čistě virtuální mobility (bez částečné fyzické účasti) nebyly realizovány</t>
        </r>
      </text>
    </comment>
  </commentList>
</comments>
</file>

<file path=xl/sharedStrings.xml><?xml version="1.0" encoding="utf-8"?>
<sst xmlns="http://schemas.openxmlformats.org/spreadsheetml/2006/main" count="2577" uniqueCount="616">
  <si>
    <t>Bakalářské studium</t>
  </si>
  <si>
    <t>Navazující magisterské studium</t>
  </si>
  <si>
    <t>Magisterské studium</t>
  </si>
  <si>
    <t>Doktorské studium</t>
  </si>
  <si>
    <t>CELKEM</t>
  </si>
  <si>
    <t>P</t>
  </si>
  <si>
    <t>K/D</t>
  </si>
  <si>
    <t>Vysoká škola (název)</t>
  </si>
  <si>
    <t>Partnerské organizace</t>
  </si>
  <si>
    <t>Přidružené organizace</t>
  </si>
  <si>
    <t>Počátek realizace programu</t>
  </si>
  <si>
    <t>Popis organizace studia, včetně příjímání studentů a ukončení</t>
  </si>
  <si>
    <t>Název programu 1</t>
  </si>
  <si>
    <t>Název programu 2</t>
  </si>
  <si>
    <t>Druh programu (Joint/Double/Multiple Degree)</t>
  </si>
  <si>
    <t>Typ programu (bakalářský, navazující magisterský, magisterský, doktorský)</t>
  </si>
  <si>
    <t>Délka studia (semestry)</t>
  </si>
  <si>
    <t>Název studijního programu 1</t>
  </si>
  <si>
    <t>Název studijního programu 2</t>
  </si>
  <si>
    <t>Partnerská vyšší odborná škola</t>
  </si>
  <si>
    <t>Počet přihlášek</t>
  </si>
  <si>
    <t>Akademičtí pracovníci</t>
  </si>
  <si>
    <t>Profesoři</t>
  </si>
  <si>
    <t>Docenti</t>
  </si>
  <si>
    <t>Odborní asistenti</t>
  </si>
  <si>
    <t>Asistenti</t>
  </si>
  <si>
    <t>Lektoři</t>
  </si>
  <si>
    <t>ženy</t>
  </si>
  <si>
    <t>do 29 let</t>
  </si>
  <si>
    <t>30-39 let</t>
  </si>
  <si>
    <t>40-49 let</t>
  </si>
  <si>
    <t>50-59 let</t>
  </si>
  <si>
    <t>60-69 let</t>
  </si>
  <si>
    <t>nad 70 let</t>
  </si>
  <si>
    <t>Rozsahy úvazků</t>
  </si>
  <si>
    <t>do 0,3</t>
  </si>
  <si>
    <t>prof.</t>
  </si>
  <si>
    <t>doc.</t>
  </si>
  <si>
    <t>ostatní</t>
  </si>
  <si>
    <t>DrSc., CSc., Dr., Ph.D., Th.D.</t>
  </si>
  <si>
    <t>Počet</t>
  </si>
  <si>
    <t>Účel stipendia</t>
  </si>
  <si>
    <t>Počty studentů</t>
  </si>
  <si>
    <t>Lůžková kapacita kolejí VŠ celková</t>
  </si>
  <si>
    <t>Počet lůžek v pronajatých zařízeních</t>
  </si>
  <si>
    <t>Přírůstek knihovního fondu za rok</t>
  </si>
  <si>
    <t>Knihovní fond celkem</t>
  </si>
  <si>
    <t>Kurzy orientované na výkon povolání</t>
  </si>
  <si>
    <t>Kurzy zájmové</t>
  </si>
  <si>
    <t>U3V</t>
  </si>
  <si>
    <t>Z toho počet účastníků, jež byli přijímaní do akreditovaných studijních programů podle § 60 zákona o vysokých školách</t>
  </si>
  <si>
    <t>do 15 hod</t>
  </si>
  <si>
    <t>Ostatní</t>
  </si>
  <si>
    <t>Z toho Marie-Curie Actions</t>
  </si>
  <si>
    <t>Vědečtí, výzkumní a vývojoví pracovníci podílející se na pedagog. činnosti</t>
  </si>
  <si>
    <t>za vynikající studijní výsledky dle § 91 odst. 2 písm. a)</t>
  </si>
  <si>
    <t>za vynikající vědecké, výzkumné, vývojové, umělecké nebo další tvůrčí výsledky dle § 91 odst. 2 písm. b)</t>
  </si>
  <si>
    <t>na výzkumnou, vývojovou a inovační činnost podle zvláštního právního předpisu, § 91 odst.2 písm. c)</t>
  </si>
  <si>
    <t>v případě tíživé sociální situace studenta dle § 91 odst. 2 písm. d)</t>
  </si>
  <si>
    <t>v případech zvláštního zřetele hodných dle § 91 odst. 2 písm. e)</t>
  </si>
  <si>
    <t>na podporu studia v zahraničí dle § 91 odst. 4 písm. a)</t>
  </si>
  <si>
    <t>na podporu studia v ČR dle § 91 odst. 4 písm. b)</t>
  </si>
  <si>
    <t xml:space="preserve">studentům doktorských studijních programů dle § 91 odst. 4 písm. c) </t>
  </si>
  <si>
    <t>jiná stipendia</t>
  </si>
  <si>
    <t>v případě tíživé sociální situace studenta dle § 91 odst. 3</t>
  </si>
  <si>
    <t>z toho ubytovací stipendium</t>
  </si>
  <si>
    <t>Americké Panenské ostrovy</t>
  </si>
  <si>
    <t xml:space="preserve">Vědečtí, výzkumní a vývojoví pracovníci podílející se na pedagog. činnosti </t>
  </si>
  <si>
    <t>CELKEM profesoři</t>
  </si>
  <si>
    <t>CELKEM docenti</t>
  </si>
  <si>
    <t xml:space="preserve">Země </t>
  </si>
  <si>
    <t>Celkem</t>
  </si>
  <si>
    <t>Celkem žen</t>
  </si>
  <si>
    <t>Číslo a název tabulky</t>
  </si>
  <si>
    <t>Popis metodiky</t>
  </si>
  <si>
    <t>Počet aktivních studií k 31. 12.</t>
  </si>
  <si>
    <t xml:space="preserve">Z toho počet žen celkem </t>
  </si>
  <si>
    <t>Z toho počet cizinců celkem</t>
  </si>
  <si>
    <t>Počet přijetí</t>
  </si>
  <si>
    <t>Počet zápisů ke studiu</t>
  </si>
  <si>
    <t>Počty žen na ostatních pracovištích</t>
  </si>
  <si>
    <t>CELKEM zaměstnanci</t>
  </si>
  <si>
    <t>Pozn.: *= Jedná se například o akreditované studijní programy uskutečňované společně s AV ČR či s jinými veřejnými výzkumnými institucemi se sídlem v ČR.</t>
  </si>
  <si>
    <t>Ostatní pracoviště celkem</t>
  </si>
  <si>
    <t>V ČR</t>
  </si>
  <si>
    <t>V zahraničí</t>
  </si>
  <si>
    <t>0,31–0,5</t>
  </si>
  <si>
    <t>0,51–0,7</t>
  </si>
  <si>
    <t>Fakulta celkem</t>
  </si>
  <si>
    <t>X</t>
  </si>
  <si>
    <t>Počet studijních programů</t>
  </si>
  <si>
    <t>CELKEM za zemi</t>
  </si>
  <si>
    <t xml:space="preserve">     z toho ženy</t>
  </si>
  <si>
    <t xml:space="preserve">Doktorské studium </t>
  </si>
  <si>
    <t>Partnerská vysoká škola/ instituce*</t>
  </si>
  <si>
    <t>Na dané VŠ*</t>
  </si>
  <si>
    <t xml:space="preserve">S počtem účastníků vyšším než 60 </t>
  </si>
  <si>
    <t>Počet osob podílejících se na výuce</t>
  </si>
  <si>
    <t>Počet osob podílejících se na vedení závěrečné práce</t>
  </si>
  <si>
    <t>Osoby mající pracovně právní vztah s vysokou školou nebo její součástí</t>
  </si>
  <si>
    <t>Osoby nemající pracovně právní vztah s vysokou školou nebo její součástí</t>
  </si>
  <si>
    <t>H2020/ 7. rámcový program EK</t>
  </si>
  <si>
    <t>Základní metodické pokyny:</t>
  </si>
  <si>
    <t xml:space="preserve"> - V případě, že je tabulka členěna podle typu studia, tzn. včetně doktorského studia, vykazuje se nově doktorské studium dle formy studia (tzn. prezenční a kombinované, respektive distanční studium), jak je tomu u ostatních typů studií (Bc., Mgr., NMgr.).</t>
  </si>
  <si>
    <t>CELKEM akademičtí pracovníci</t>
  </si>
  <si>
    <t>z toho ženy</t>
  </si>
  <si>
    <t xml:space="preserve">               - v obou formách**</t>
  </si>
  <si>
    <t>Patentové přihlášky podané</t>
  </si>
  <si>
    <t>Zapsané užitné vzory</t>
  </si>
  <si>
    <t xml:space="preserve"> - Pokud jsou v tabulce poptávána studia, zahrnuti jsou občané ČR + cizinci; zapsaní v akreditovaném studijním programu; včetně samoplátců, se studenty vyjetými na krátkodobém studijním pobytu, bez studentů přijetých na krátkodobý studijní pobyt, bez účastníků kurzů CŽV (§ 60 zákona o vysokých školách) a bez účastníků mezinárodně uznávaných kurzů (§ 60a).</t>
  </si>
  <si>
    <t>Z toho kmenoví zaměstnanci dané VŠ</t>
  </si>
  <si>
    <t>od 16 do 100 hod</t>
  </si>
  <si>
    <t>více než 100 hod</t>
  </si>
  <si>
    <t>Počty odborníků z aplikační sféry podílejících se na výuce v akreditovaných studijních programech. Odděleně se vykazují počty odborníků z aplikační sféry věnujících se studentům v rámci výuky na VŠ (např. lektoři v rámci kontaktní výuky na seminářích, přednáškách), počty odborníků z aplikační sféry participujících na vedení závěrečné práce a počty odborníků z aplikační sféry, věnujících se studentům na odborných praxích. Tito odborníci se dále člení na ty, kteří mají s vysokou školou (nebo její součástí) pracovně právní vztah či nikoliv (včetně DPČ a DPP).</t>
  </si>
  <si>
    <t>Afghánská islámská republika</t>
  </si>
  <si>
    <t>Provincie Alandy</t>
  </si>
  <si>
    <t>Albánská republika</t>
  </si>
  <si>
    <t>Alžírská demokratická a lidová republika</t>
  </si>
  <si>
    <t>Území Americká Samoa</t>
  </si>
  <si>
    <t>Andorrské knížectví</t>
  </si>
  <si>
    <t>Angolská republika</t>
  </si>
  <si>
    <t>Anguilla</t>
  </si>
  <si>
    <t>Antarktida</t>
  </si>
  <si>
    <t>Antigua a Barbuda</t>
  </si>
  <si>
    <t>Argentinská republika</t>
  </si>
  <si>
    <t>Arménská republika</t>
  </si>
  <si>
    <t>Aruba</t>
  </si>
  <si>
    <t>Australské společenství</t>
  </si>
  <si>
    <t>Ázerbájdžánská republika</t>
  </si>
  <si>
    <t>Bahamské společenství</t>
  </si>
  <si>
    <t>Království Bahrajn</t>
  </si>
  <si>
    <t>Bangladéšská lidová republika</t>
  </si>
  <si>
    <t>Barbados</t>
  </si>
  <si>
    <t>Belgické království</t>
  </si>
  <si>
    <t>Belize</t>
  </si>
  <si>
    <t>Běloruská republika</t>
  </si>
  <si>
    <t>Beninská republika</t>
  </si>
  <si>
    <t>Bermudy</t>
  </si>
  <si>
    <t>Bhútánské království</t>
  </si>
  <si>
    <t>Mnohonárodní stát Bolívie</t>
  </si>
  <si>
    <t>Bonaire, Svatý Eustach a Saba</t>
  </si>
  <si>
    <t>Bosna a Hercegovina</t>
  </si>
  <si>
    <t>Botswanská republika</t>
  </si>
  <si>
    <t>Bouvetův ostrov</t>
  </si>
  <si>
    <t>Brazilská federativní republika</t>
  </si>
  <si>
    <t>Britské území v Indickém oceánu</t>
  </si>
  <si>
    <t>Britské Panenské ostrovy</t>
  </si>
  <si>
    <t>Stát Brunej Darussalam</t>
  </si>
  <si>
    <t>Bulharská republika</t>
  </si>
  <si>
    <t>Burkina Faso</t>
  </si>
  <si>
    <t>Burundská republika</t>
  </si>
  <si>
    <t>Cookovy ostrovy</t>
  </si>
  <si>
    <t>Čadská republika</t>
  </si>
  <si>
    <t>Černá Hora</t>
  </si>
  <si>
    <t>Čínská lidová republika</t>
  </si>
  <si>
    <t>Dánské království</t>
  </si>
  <si>
    <t>Dominické společenství</t>
  </si>
  <si>
    <t>Dominikánská republika</t>
  </si>
  <si>
    <t>Džibutská republika</t>
  </si>
  <si>
    <t>Egyptská arabská republika</t>
  </si>
  <si>
    <t>Ekvádorská republika</t>
  </si>
  <si>
    <t>Stát Eritrea</t>
  </si>
  <si>
    <t>Estonská republika</t>
  </si>
  <si>
    <t>Etiopská federativní demokratická republika</t>
  </si>
  <si>
    <t>Faerské ostrovy</t>
  </si>
  <si>
    <t>Fidžijská republika</t>
  </si>
  <si>
    <t>Filipínská republika</t>
  </si>
  <si>
    <t>Finská republika</t>
  </si>
  <si>
    <t>Francouzská republika</t>
  </si>
  <si>
    <t>Francouzská Polynésie</t>
  </si>
  <si>
    <t>Gabonská republika</t>
  </si>
  <si>
    <t>Gambijská republika</t>
  </si>
  <si>
    <t>Ghanská republika</t>
  </si>
  <si>
    <t>Gibraltar</t>
  </si>
  <si>
    <t>Grónsko</t>
  </si>
  <si>
    <t>Gruzie</t>
  </si>
  <si>
    <t>Region Guadeloupe</t>
  </si>
  <si>
    <t>Teritorium Guam</t>
  </si>
  <si>
    <t>Guatemalská republika</t>
  </si>
  <si>
    <t>Bailiwick Guernsey</t>
  </si>
  <si>
    <t>Guinejská republika</t>
  </si>
  <si>
    <t>Republika Guinea-Bissau</t>
  </si>
  <si>
    <t>Guyanská kooperativní republika</t>
  </si>
  <si>
    <t>Republika Haiti</t>
  </si>
  <si>
    <t>Heardův ostrov a MacDonaldovy ostrovy</t>
  </si>
  <si>
    <t>Honduraská republika</t>
  </si>
  <si>
    <t>Zvláštní administrativní oblast Čínské lidové republiky Hongkong</t>
  </si>
  <si>
    <t>Chilská republika</t>
  </si>
  <si>
    <t>Chorvatská republika</t>
  </si>
  <si>
    <t>Indická republika</t>
  </si>
  <si>
    <t>Indonéská republika</t>
  </si>
  <si>
    <t>Irácká republika</t>
  </si>
  <si>
    <t>Íránská islámská republika</t>
  </si>
  <si>
    <t>Irsko</t>
  </si>
  <si>
    <t>Islandská republika</t>
  </si>
  <si>
    <t>Italská republika</t>
  </si>
  <si>
    <t>Stát Izrael</t>
  </si>
  <si>
    <t>Jamajka</t>
  </si>
  <si>
    <t>Japonsko</t>
  </si>
  <si>
    <t>Jemenská republika</t>
  </si>
  <si>
    <t>Bailiwick Jersey</t>
  </si>
  <si>
    <t>Jihoafrická republika</t>
  </si>
  <si>
    <t>Jižní Georgie a Jižní Sandwichovy ostrovy</t>
  </si>
  <si>
    <t>Jihosúdánská republika</t>
  </si>
  <si>
    <t>Jordánské hášimovské království</t>
  </si>
  <si>
    <t>Kajmanské ostrovy</t>
  </si>
  <si>
    <t>Kambodžské království</t>
  </si>
  <si>
    <t>Kamerunská republika</t>
  </si>
  <si>
    <t>Kanada</t>
  </si>
  <si>
    <t>Kapverdská republika</t>
  </si>
  <si>
    <t>Stát Katar</t>
  </si>
  <si>
    <t>Republika Kazachstán</t>
  </si>
  <si>
    <t>Keňská republika</t>
  </si>
  <si>
    <t>Republika Kiribati</t>
  </si>
  <si>
    <t>Území Kokosové (Keelingovy) ostrovy</t>
  </si>
  <si>
    <t>Kolumbijská republika</t>
  </si>
  <si>
    <t>Komorský svaz</t>
  </si>
  <si>
    <t>Konžská republika</t>
  </si>
  <si>
    <t>Korejská lidově demokratická republika</t>
  </si>
  <si>
    <t>Korejská republika</t>
  </si>
  <si>
    <t>Kosovská republika</t>
  </si>
  <si>
    <t>Kostarická republika</t>
  </si>
  <si>
    <t>Kubánská republika</t>
  </si>
  <si>
    <t>Kuvajtský stát</t>
  </si>
  <si>
    <t>Kyperská republika</t>
  </si>
  <si>
    <t>Kyrgyzská republika</t>
  </si>
  <si>
    <t>Laoská lidově demokratická republika</t>
  </si>
  <si>
    <t>Lesothské království</t>
  </si>
  <si>
    <t>Libanonská republika</t>
  </si>
  <si>
    <t>Liberijská republika</t>
  </si>
  <si>
    <t>Libyjský stát</t>
  </si>
  <si>
    <t>Lichtenštejnské knížectví</t>
  </si>
  <si>
    <t>Litevská republika</t>
  </si>
  <si>
    <t>Lotyšská republika</t>
  </si>
  <si>
    <t>Lucemburské velkovévodství</t>
  </si>
  <si>
    <t>Zvláštní administrativní oblast Čínské lidové republiky Macao</t>
  </si>
  <si>
    <t>Madagaskarská republika</t>
  </si>
  <si>
    <t>Maďarsko</t>
  </si>
  <si>
    <t>Malajsie</t>
  </si>
  <si>
    <t>Malawiská republika</t>
  </si>
  <si>
    <t>Maledivská republika</t>
  </si>
  <si>
    <t>Republika Mali</t>
  </si>
  <si>
    <t>Maltská republika</t>
  </si>
  <si>
    <t>Ostrov Man</t>
  </si>
  <si>
    <t>Marocké království</t>
  </si>
  <si>
    <t>Republika Marshallovy ostrovy</t>
  </si>
  <si>
    <t>Mauricijská republika</t>
  </si>
  <si>
    <t>Mauritánská islámská republika</t>
  </si>
  <si>
    <t>Menší odlehlé ostrovy USA</t>
  </si>
  <si>
    <t>Spojené státy mexické</t>
  </si>
  <si>
    <t>Federativní státy Mikronésie</t>
  </si>
  <si>
    <t>Moldavská republika</t>
  </si>
  <si>
    <t>Monacké knížectví</t>
  </si>
  <si>
    <t>Mongolsko</t>
  </si>
  <si>
    <t>Montserrat</t>
  </si>
  <si>
    <t>Mosambická republika</t>
  </si>
  <si>
    <t>Republika Myanmarský svaz</t>
  </si>
  <si>
    <t>Namibijská republika</t>
  </si>
  <si>
    <t>Republika Nauru</t>
  </si>
  <si>
    <t>Spolková republika Německo</t>
  </si>
  <si>
    <t>Nepálská federativní demokratická republika</t>
  </si>
  <si>
    <t>Nigerská republika</t>
  </si>
  <si>
    <t>Nigerijská federativní republika</t>
  </si>
  <si>
    <t>Nikaragujská republika</t>
  </si>
  <si>
    <t>Niue</t>
  </si>
  <si>
    <t>Nizozemsko</t>
  </si>
  <si>
    <t>Území Norfolk</t>
  </si>
  <si>
    <t>Norské království</t>
  </si>
  <si>
    <t>Nová Kaledonie</t>
  </si>
  <si>
    <t>Nový Zéland</t>
  </si>
  <si>
    <t>Sultanát Omán</t>
  </si>
  <si>
    <t>Pákistánská islámská republika</t>
  </si>
  <si>
    <t>Republika Palau</t>
  </si>
  <si>
    <t>Palestinská autonomní území</t>
  </si>
  <si>
    <t>Panamská republika</t>
  </si>
  <si>
    <t>Nezávislý stát Papua Nová Guinea</t>
  </si>
  <si>
    <t>Paraguayská republika</t>
  </si>
  <si>
    <t>Peruánská republika</t>
  </si>
  <si>
    <t>Pitcairnovy ostrovy</t>
  </si>
  <si>
    <t>Republika Pobřeží slonoviny</t>
  </si>
  <si>
    <t>Polská republika</t>
  </si>
  <si>
    <t>Portorické společenství</t>
  </si>
  <si>
    <t>Portugalská republika</t>
  </si>
  <si>
    <t>Rakouská republika</t>
  </si>
  <si>
    <t>Region Réunion</t>
  </si>
  <si>
    <t>Republika Rovníková Guinea</t>
  </si>
  <si>
    <t>Rumunsko</t>
  </si>
  <si>
    <t>Ruská federace</t>
  </si>
  <si>
    <t>Rwandská republika</t>
  </si>
  <si>
    <t>Řecká republika</t>
  </si>
  <si>
    <t>Územní společenství Saint Pierre a Miquelon</t>
  </si>
  <si>
    <t>Salvadorská republika</t>
  </si>
  <si>
    <t>Nezávislý stát Samoa</t>
  </si>
  <si>
    <t>Republika San Marino</t>
  </si>
  <si>
    <t>Království Saúdská Arábie</t>
  </si>
  <si>
    <t>Senegalská republika</t>
  </si>
  <si>
    <t>Společenství Severní Mariany</t>
  </si>
  <si>
    <t>Seychelská republika</t>
  </si>
  <si>
    <t>Republika Sierra Leone</t>
  </si>
  <si>
    <t>Singapurská republika</t>
  </si>
  <si>
    <t>Slovenská republika</t>
  </si>
  <si>
    <t>Slovinská republika</t>
  </si>
  <si>
    <t>Somálská federativní republika</t>
  </si>
  <si>
    <t>Stát Spojené arabské emiráty</t>
  </si>
  <si>
    <t>Spojené státy americké</t>
  </si>
  <si>
    <t>Srbská republika</t>
  </si>
  <si>
    <t>Středoafrická republika</t>
  </si>
  <si>
    <t>Súdánská republika</t>
  </si>
  <si>
    <t>Surinamská republika</t>
  </si>
  <si>
    <t>Svatá Helena, Ascension a Tristan da Cunha</t>
  </si>
  <si>
    <t>Svatá Lucie</t>
  </si>
  <si>
    <t>Společenství Svatý Bartoloměj</t>
  </si>
  <si>
    <t>Federace Svatý Kryštof a Nevis</t>
  </si>
  <si>
    <t>Společenství Svatý Martin</t>
  </si>
  <si>
    <t>Svatý Martin (NL)</t>
  </si>
  <si>
    <t>Demokratická republika Svatý Tomáš a Princův ostrov</t>
  </si>
  <si>
    <t>Svatý Vincenc a Grenadiny</t>
  </si>
  <si>
    <t>Svazijské království</t>
  </si>
  <si>
    <t>Syrská arabská republika</t>
  </si>
  <si>
    <t>Šalomounovy ostrovy</t>
  </si>
  <si>
    <t>Španělské království</t>
  </si>
  <si>
    <t>Špicberky a Jan Mayen</t>
  </si>
  <si>
    <t>Šrílanská demokratická socialistická republika</t>
  </si>
  <si>
    <t>Švédské království</t>
  </si>
  <si>
    <t>Švýcarská konfederace</t>
  </si>
  <si>
    <t>Republika Tádžikistán</t>
  </si>
  <si>
    <t>Tanzanská sjednocená republika</t>
  </si>
  <si>
    <t>Thajské království</t>
  </si>
  <si>
    <t>Čínská republika (Tchaj-wan)</t>
  </si>
  <si>
    <t>Tožská republika</t>
  </si>
  <si>
    <t>Tokelau</t>
  </si>
  <si>
    <t>Království Tonga</t>
  </si>
  <si>
    <t>Republika Trinidad a Tobago</t>
  </si>
  <si>
    <t>Tuniská republika</t>
  </si>
  <si>
    <t>Turecká republika</t>
  </si>
  <si>
    <t>Turkmenistán</t>
  </si>
  <si>
    <t>Ostrovy Turks a Caicos</t>
  </si>
  <si>
    <t>Tuvalu</t>
  </si>
  <si>
    <t>Ugandská republika</t>
  </si>
  <si>
    <t>Ukrajina</t>
  </si>
  <si>
    <t>Uruguayská východní republika</t>
  </si>
  <si>
    <t>Republika Uzbekistán</t>
  </si>
  <si>
    <t>Území Vánoční ostrov</t>
  </si>
  <si>
    <t>Republika Vanuatu</t>
  </si>
  <si>
    <t>Vatikánský městský stát</t>
  </si>
  <si>
    <t>Spojené království Velké Británie a Severního Irska</t>
  </si>
  <si>
    <t>Bolívarovská republika Venezuela</t>
  </si>
  <si>
    <t>Vietnamská socialistická republika</t>
  </si>
  <si>
    <t>Demokratická republika Východní Timor</t>
  </si>
  <si>
    <t>Teritorium Wallisovy ostrovy a Futuna</t>
  </si>
  <si>
    <t>Zambijská republika</t>
  </si>
  <si>
    <t>Saharská arabská demokratická republika</t>
  </si>
  <si>
    <t>Zimbabwská republika</t>
  </si>
  <si>
    <r>
      <rPr>
        <b/>
        <sz val="12"/>
        <color indexed="9"/>
        <rFont val="Calibri"/>
        <family val="2"/>
        <charset val="238"/>
      </rPr>
      <t xml:space="preserve">Tab. 2.2: </t>
    </r>
    <r>
      <rPr>
        <b/>
        <sz val="14"/>
        <color indexed="9"/>
        <rFont val="Calibri"/>
        <family val="2"/>
        <charset val="238"/>
      </rPr>
      <t>Studijní programy v cizím jazyce (počty)</t>
    </r>
  </si>
  <si>
    <r>
      <rPr>
        <b/>
        <sz val="12"/>
        <color indexed="9"/>
        <rFont val="Calibri"/>
        <family val="2"/>
        <charset val="238"/>
      </rPr>
      <t>Tab. 2.1:</t>
    </r>
    <r>
      <rPr>
        <b/>
        <sz val="14"/>
        <color indexed="9"/>
        <rFont val="Calibri"/>
        <family val="2"/>
        <charset val="238"/>
      </rPr>
      <t xml:space="preserve"> Akreditované studijní programy (počty)</t>
    </r>
  </si>
  <si>
    <r>
      <rPr>
        <b/>
        <sz val="12"/>
        <color theme="0"/>
        <rFont val="Calibri"/>
        <family val="2"/>
        <charset val="238"/>
      </rPr>
      <t xml:space="preserve">Tab. 2.3: </t>
    </r>
    <r>
      <rPr>
        <b/>
        <sz val="14"/>
        <color theme="0"/>
        <rFont val="Calibri"/>
        <family val="2"/>
        <charset val="238"/>
      </rPr>
      <t>Joint/Double/Multiple Degree studijní programy realizované se zahraniční VŠ</t>
    </r>
  </si>
  <si>
    <r>
      <rPr>
        <b/>
        <sz val="12"/>
        <color theme="0"/>
        <rFont val="Calibri"/>
        <family val="2"/>
        <charset val="238"/>
      </rPr>
      <t xml:space="preserve">Tab. 3.1: </t>
    </r>
    <r>
      <rPr>
        <b/>
        <sz val="14"/>
        <color theme="0"/>
        <rFont val="Calibri"/>
        <family val="2"/>
        <charset val="238"/>
      </rPr>
      <t>Studenti v akreditovaných studijních programech (počty studií)</t>
    </r>
  </si>
  <si>
    <r>
      <rPr>
        <b/>
        <sz val="12"/>
        <color theme="0"/>
        <rFont val="Calibri"/>
        <family val="2"/>
        <charset val="238"/>
      </rPr>
      <t xml:space="preserve">Tab. 4.1: </t>
    </r>
    <r>
      <rPr>
        <b/>
        <sz val="14"/>
        <color theme="0"/>
        <rFont val="Calibri"/>
        <family val="2"/>
        <charset val="238"/>
      </rPr>
      <t>Absolventi akreditovaných studijních programů (počty absolvovaných studií)</t>
    </r>
  </si>
  <si>
    <r>
      <rPr>
        <b/>
        <sz val="12"/>
        <color indexed="9"/>
        <rFont val="Calibri"/>
        <family val="2"/>
        <charset val="238"/>
      </rPr>
      <t xml:space="preserve">Tab. 5.1: </t>
    </r>
    <r>
      <rPr>
        <b/>
        <sz val="14"/>
        <color indexed="9"/>
        <rFont val="Calibri"/>
        <family val="2"/>
        <charset val="238"/>
      </rPr>
      <t>Zájem o studium na vysoké škole</t>
    </r>
  </si>
  <si>
    <t xml:space="preserve">Tab. 3.4: Stipendia studentům podle účelu stipendia (počty fyzických osob) </t>
  </si>
  <si>
    <r>
      <rPr>
        <b/>
        <sz val="12"/>
        <color indexed="9"/>
        <rFont val="Calibri"/>
        <family val="2"/>
        <charset val="238"/>
      </rPr>
      <t xml:space="preserve">Tab. 8.1: </t>
    </r>
    <r>
      <rPr>
        <b/>
        <sz val="14"/>
        <color indexed="9"/>
        <rFont val="Calibri"/>
        <family val="2"/>
        <charset val="238"/>
      </rPr>
      <t xml:space="preserve"> Konference (spolu)pořádané vysokou školou (počty)</t>
    </r>
  </si>
  <si>
    <t>Počet CELKEM</t>
  </si>
  <si>
    <t>Příjmy CELKEM</t>
  </si>
  <si>
    <t>Licenční smlouvy nově uzavřené</t>
  </si>
  <si>
    <t>Licenční smlouvy platné k 31. 12.</t>
  </si>
  <si>
    <t>Souhrnné informace k tab. 8.4</t>
  </si>
  <si>
    <t>Celkový počet</t>
  </si>
  <si>
    <t>Celkové příjmy</t>
  </si>
  <si>
    <t>Průměrný příjem na 1 zakázku</t>
  </si>
  <si>
    <t>Nově uzavřené licenční smlouvy, smluvní výzkum, konzultace, poradentství a placené vzdělávací kurzy pro zaměstnance subjektů aplikační sféry</t>
  </si>
  <si>
    <t>Souhrnné informace k tab. 2.5</t>
  </si>
  <si>
    <t>Souhrnné informace k tab. 2.4</t>
  </si>
  <si>
    <t>Souhrnné informace k tab. 2.3</t>
  </si>
  <si>
    <r>
      <rPr>
        <b/>
        <sz val="12"/>
        <color indexed="9"/>
        <rFont val="Calibri"/>
        <family val="2"/>
        <charset val="238"/>
      </rPr>
      <t xml:space="preserve">Tab. 12.2 </t>
    </r>
    <r>
      <rPr>
        <b/>
        <sz val="14"/>
        <color indexed="9"/>
        <rFont val="Calibri"/>
        <family val="2"/>
        <charset val="238"/>
      </rPr>
      <t>Vysokoškolské knihovny</t>
    </r>
  </si>
  <si>
    <r>
      <rPr>
        <b/>
        <sz val="12"/>
        <color indexed="9"/>
        <rFont val="Calibri"/>
        <family val="2"/>
        <charset val="238"/>
      </rPr>
      <t xml:space="preserve">Tab. 12.1: </t>
    </r>
    <r>
      <rPr>
        <b/>
        <sz val="14"/>
        <color indexed="9"/>
        <rFont val="Calibri"/>
        <family val="2"/>
        <charset val="238"/>
      </rPr>
      <t>Ubytování, stravování</t>
    </r>
  </si>
  <si>
    <r>
      <rPr>
        <b/>
        <sz val="12"/>
        <color indexed="9"/>
        <rFont val="Calibri"/>
        <family val="2"/>
        <charset val="238"/>
      </rPr>
      <t xml:space="preserve">Tab. 7.1: </t>
    </r>
    <r>
      <rPr>
        <b/>
        <sz val="14"/>
        <color indexed="9"/>
        <rFont val="Calibri"/>
        <family val="2"/>
        <charset val="238"/>
      </rPr>
      <t>Zapojení vysoké školy do programů mezinárodní spolupráce (bez ohledu na zdroj financování)</t>
    </r>
  </si>
  <si>
    <t>Tab. 2.1: Akreditované studijní programy (počty)</t>
  </si>
  <si>
    <t xml:space="preserve">Tab. 2.2: Studijní programy v cizím jazyce (počty) </t>
  </si>
  <si>
    <t>Tab. 2.3: Joint/Double/Multiple Degree studijní programy realizované se zahraniční VŠ</t>
  </si>
  <si>
    <t xml:space="preserve">Tab. 2.4: Akreditované studijní programy uskutečňované společně s jinou vysokou školou nebo s veřejnou výzkumnou institucí se sídlem v ČR </t>
  </si>
  <si>
    <t>Tab. 2.5: Akreditované studijní programy uskutečňované společně s vyšší odbornou školou</t>
  </si>
  <si>
    <t xml:space="preserve">Tab. 2.6: Kurzy celoživotního vzdělávání (CŽV) na vysoké škole (počty kurzů) </t>
  </si>
  <si>
    <t xml:space="preserve">Tab. 2.7: Kurzy celoživotního vzdělávání (CŽV) na vysoké škole (počty účastníků) </t>
  </si>
  <si>
    <t xml:space="preserve">Tab. 3.1: Studenti v akreditovaných studijních programech (počty studií) </t>
  </si>
  <si>
    <t>Tab. 3.2: Studenti - samoplátci (počty studií)</t>
  </si>
  <si>
    <t>Tab. 3.3: Studijní neúspěšnost 1. ročníku studia (v %)</t>
  </si>
  <si>
    <t xml:space="preserve">Tab. 4.1: Absolventi akreditovaných studijních programů (počty absolvovaných studií) </t>
  </si>
  <si>
    <t xml:space="preserve">Tab. 5.1: Zájem o studium na vysoké škole </t>
  </si>
  <si>
    <t xml:space="preserve">Tab. 12.1: Ubytování, stravování </t>
  </si>
  <si>
    <t xml:space="preserve">Tab. 12.2: Vysokoškolské knihovny </t>
  </si>
  <si>
    <t>Tab. 7.1: Zapojení vysoké školy do programů mezinárodní spolupráce (bez ohledu na zdroj financování)</t>
  </si>
  <si>
    <t>Tab. 7.2: Mobilita studentů, akademických a ostatních pracovníků podle zemí (bez ohledu na zdroj financování) (vysoká škola bez dalšího zásahu pouze vyplní tabulku příslušnými hodnotami)</t>
  </si>
  <si>
    <t>Tab. 8.1:  Konference (spolu)pořádané vysokou školou (počty)</t>
  </si>
  <si>
    <t>Tab. 8.2: Odborníci z aplikační sféry podílející se na výuce a na praxi v akreditovaných studijních programech (počty)</t>
  </si>
  <si>
    <t>Tab. 8.4: Transfer znalostí a výsledků výzkumu do praxe</t>
  </si>
  <si>
    <t>Počty akreditovaných studijních oborů, které mají ve své obsahové náplni povinné absolvování odborné praxe po dobu celkově (tedy v součtu) alespoň 1 měsíce (1 měsíc = 160 pracovních hodin) za celé studium. Vykazují se počty studijních oborů k 31. 12. a celkový počet studií v těchto oborech k 31. 12.</t>
  </si>
  <si>
    <r>
      <rPr>
        <b/>
        <sz val="12"/>
        <color theme="0"/>
        <rFont val="Calibri"/>
        <family val="2"/>
        <charset val="238"/>
      </rPr>
      <t xml:space="preserve">Tab. 6.4: </t>
    </r>
    <r>
      <rPr>
        <b/>
        <sz val="14"/>
        <color theme="0"/>
        <rFont val="Calibri"/>
        <family val="2"/>
        <charset val="238"/>
      </rPr>
      <t>Vedoucí pracovníci (fyzické osoby)</t>
    </r>
  </si>
  <si>
    <t>Rektor/Děkan</t>
  </si>
  <si>
    <t>Prorektor/Proděkan</t>
  </si>
  <si>
    <t>Akademický senát</t>
  </si>
  <si>
    <t>Vědecká/umělecká/akademická rada</t>
  </si>
  <si>
    <t>Správní rada</t>
  </si>
  <si>
    <t xml:space="preserve">              z toho přírůstek e-knih v trvalém nákupu</t>
  </si>
  <si>
    <t xml:space="preserve">              z toho přírůstek fyzických jednotek</t>
  </si>
  <si>
    <t>Česká republika</t>
  </si>
  <si>
    <t>Počet aktivních studií v těchto programech</t>
  </si>
  <si>
    <t>Vykazuje se přírůstek knihovního fondu v daném roce a knihovní fond celkem, dle ročního výkazu Asociace knihoven vysokých škol za daný kalendářní rok. Při vykazování je nutné dodržovat platnou metodiku stanovenou AKVŠ. Přírůstek knihovního fondu za rok a knihovní fond celkem v členění na fyzické jednotky a na e-knihy v trvalém nákupu. Počet odebíraných titulů periodik v členění dle dostupnosti (fyzicky, elektronicky, případně v obou formách). Do počtu titulů v obou formách se uvádějí pouze tituly, kde jsou obě formy placené zvlášť (tzn. v případě, že je předplácena tištěná forma a elektronická je jako bonus zdarma, uvádí se pouze tištěná forma atd.).</t>
  </si>
  <si>
    <t>0,71–1</t>
  </si>
  <si>
    <t>více než 1</t>
  </si>
  <si>
    <r>
      <rPr>
        <b/>
        <sz val="12"/>
        <color theme="0"/>
        <rFont val="Calibri"/>
        <family val="2"/>
        <charset val="238"/>
      </rPr>
      <t xml:space="preserve">Tab. 6.3: </t>
    </r>
    <r>
      <rPr>
        <b/>
        <sz val="14"/>
        <color theme="0"/>
        <rFont val="Calibri"/>
        <family val="2"/>
        <charset val="238"/>
      </rPr>
      <t>Počty akademických a vědeckých pracovníků podle rozsahu pracovních úvazků a nejvyšší dosažené kvalifikace
(počty fyzických osob dle rozsahu úvazků)</t>
    </r>
  </si>
  <si>
    <t>Tab. 6.4: Vedoucí pracovníci (fyzické osoby)</t>
  </si>
  <si>
    <t xml:space="preserve">Tab. 6.6: Nově jmenovaní docenti a profesoři (počty) </t>
  </si>
  <si>
    <r>
      <rPr>
        <b/>
        <sz val="12"/>
        <color theme="0"/>
        <rFont val="Calibri"/>
        <family val="2"/>
        <charset val="238"/>
      </rPr>
      <t xml:space="preserve">Tab. 6.6: </t>
    </r>
    <r>
      <rPr>
        <b/>
        <sz val="14"/>
        <color theme="0"/>
        <rFont val="Calibri"/>
        <family val="2"/>
        <charset val="238"/>
      </rPr>
      <t>Nově jmenovaní docenti a profesoři (počty)</t>
    </r>
  </si>
  <si>
    <t>CELEKM</t>
  </si>
  <si>
    <t>Žádáme vysoké školy, aby tabulková příloha výroční zprávy o činnosti byla odevzdávaná v elektronické podobě MS Excel. Zároveň vysoké školy žádáme, aby neměnily strukturu a formátování tabulkové přílohy (vyjma případů uvedených níže). Pokud se příslušná tabulka vysoké školy netýká, ponechte ji, prosím, prázdnou (nevyplňujte –, x, nulu apod.). V některých případech však hodnota nula může být relevantní; tam, kde vysoká škola dosahuje nulových hodnot, uvádějte v MS Excelu nulu.</t>
  </si>
  <si>
    <t xml:space="preserve"> - Žádáme ty vysoké školy, které ne nedělí na fakulty, aby z jednotlivých tabulek (tam, kde je to relevantní) odstanily řádky týkající se fakult a vyplnily pouze údaje za celou vysokou školu (při zachování smyslu tabulky/ vykazovaných hodnot)</t>
  </si>
  <si>
    <t>Tab. 6.3: Počty akademických a vědeckých pracovníků podle rozsahu pracovních úvazků a nejvyšší dosažené kvalifikace (počty fyzických osob dle rozsahu úvazků)</t>
  </si>
  <si>
    <t xml:space="preserve"> - Žádáme vysoké školy, aby nahradily v celém dokumentu výraz "Vysoká škola (název)" názvem své vysoké školy. </t>
  </si>
  <si>
    <t>Počty aktivních studií</t>
  </si>
  <si>
    <t xml:space="preserve">                    Rakousko</t>
  </si>
  <si>
    <t xml:space="preserve">                    Slovensko</t>
  </si>
  <si>
    <t xml:space="preserve">                   ostatní státy EU</t>
  </si>
  <si>
    <t xml:space="preserve">       v tom:  Německo</t>
  </si>
  <si>
    <t xml:space="preserve">                    Polsko</t>
  </si>
  <si>
    <t xml:space="preserve">                   ostatní státy mimo EU</t>
  </si>
  <si>
    <t>Počet uchazečů (fyzické osoby)</t>
  </si>
  <si>
    <t>Tab. 8.3: Studijní obory/programy, které mají ve své obsahové náplni povinné absolvování odborné praxe po dobu alespoň 1 měsíce (počty)</t>
  </si>
  <si>
    <t>Tab. 6.1: Akademičtí a vědečtí pracovníci a ostatní zaměstnanci celkem (průměrné přepočtené počty)</t>
  </si>
  <si>
    <r>
      <t xml:space="preserve">Studijní programy tzv. joint/double/multiple degree. Vykazuje se přehled o akreditovaných studijních programech seřazených dle typu programu (bakalářské, magisterské, navazující magisterské, doktorské). Uveďte počet aktivních studií k 31. 12. (vztahujících se ke studentům vaší vysoké školy) v jednotlivých studijních programech. Joint/double/multiple degree studijní programy jsou založeny na spolupráci mezi dvěma nebo více institucemi na společně akreditovaném studijním programu vedoucímu k udělení společného titulu, nebo více titulů. 
Vysoká škola vyplní i doplňující tabulku Souhrnné informace k tab. 2.3.
</t>
    </r>
    <r>
      <rPr>
        <b/>
        <sz val="11"/>
        <rFont val="Calibri"/>
        <family val="2"/>
        <charset val="238"/>
        <scheme val="minor"/>
      </rPr>
      <t>Údaje vykazované do tabulek 2.3 a 2.4 jsou exkluzivní - jeden studijní program nemůže být zařazen do obou tabulek zároveň.</t>
    </r>
  </si>
  <si>
    <r>
      <t xml:space="preserve">Stipendia studentům dle počtu studentů, kteří je obdrželi či pravidelně pobírali v daném roce (dle účelu stipendia). </t>
    </r>
    <r>
      <rPr>
        <b/>
        <sz val="11"/>
        <rFont val="Calibri"/>
        <family val="2"/>
        <charset val="238"/>
        <scheme val="minor"/>
      </rPr>
      <t xml:space="preserve">Vykazují se počty fyzických osob (stipendistů), kterým byly vyplaceny jednotlivé druhy stipendií, nikoliv počty udělených stipendií </t>
    </r>
    <r>
      <rPr>
        <sz val="11"/>
        <rFont val="Calibri"/>
        <family val="2"/>
        <charset val="238"/>
        <scheme val="minor"/>
      </rPr>
      <t xml:space="preserve"> (př.: Dostane-li daná osoba v daném kalendářním roce mimořádné stipendium více než jedenkrát za rok, uvede se do počtu studentů pouze jedenkrát). Dále se vykazuje průměrná výše jednoho vyplaceného stipendia (dle poznámky a příkladu uvedeného pod tabulkou). </t>
    </r>
  </si>
  <si>
    <r>
      <t xml:space="preserve">Počty docentů a profesorů jmenovaných v daném roce s uvedením jejich průměrného věku. Vykazují se fyzické osoby. </t>
    </r>
    <r>
      <rPr>
        <b/>
        <sz val="11"/>
        <rFont val="Calibri"/>
        <family val="2"/>
        <charset val="238"/>
        <scheme val="minor"/>
      </rPr>
      <t>Zahrnuty jsou habilitace a profesorská řízení, které proběhly v daném kalendářním roce na dané VŠ (tzn. veškeré osoby, které byly jmenovány na dané VŠ, bez ohledu na to, zda kmenově spadají pod tuto VŠ)</t>
    </r>
    <r>
      <rPr>
        <sz val="11"/>
        <rFont val="Calibri"/>
        <family val="2"/>
        <charset val="238"/>
        <scheme val="minor"/>
      </rPr>
      <t xml:space="preserve"> a dále z toho počet na dané VŠ nově jmenovaných docentů a profesorů, kteří současně kmenově spadají pod tuto VŠ. Dále se uvádějí počty docentů a profesorů kměnově spadající pod danou VŠ, kteří byli jmenováni na jiné VŠ. 
Kmenovým zaměstnancem se pro účely této tabulky rozumí takový, který splní alespoň jednu z následujících podmínek:
 - rozsah jejo úvazku je na dané VŠ nejvyšší z jeho dalších případných úvazků na jiných VŠ;
 - rozsah jeho úvazku na dané VŠ je roven alespoň 0,8. </t>
    </r>
  </si>
  <si>
    <t xml:space="preserve"> - Žádáme vysoké školy, aby byl při rozšiřování tabulek  (doplňováním dalších fakult) zachovány přednastavené vzorce (jejich smysl), jsou-li v příslušné tabulce obsažené (týká se zejména součtů za fakulty). </t>
  </si>
  <si>
    <t xml:space="preserve">              z toho fyzických jednotek</t>
  </si>
  <si>
    <t xml:space="preserve">              z toho e-knih v trvalém nákupu</t>
  </si>
  <si>
    <t xml:space="preserve">Podíl [%] a počet absolventů doktorského studia, u nichž délka zahraničního pobytu dosáhla alespoň 1 měsíc (tj. 30 dní) </t>
  </si>
  <si>
    <t>Podíl [%] a počet absolventů doktorského studia, u nichž délka zahraničního pobytu dosáhla alespoň 1 měsíc (tj. 30 dní)</t>
  </si>
  <si>
    <t>Podíl [%] a počet absolventů, kteří během svého studia vyjeli na zahraniční pobyt v délce alespoň 14 dní</t>
  </si>
  <si>
    <t>podíl</t>
  </si>
  <si>
    <t>počet</t>
  </si>
  <si>
    <r>
      <rPr>
        <b/>
        <sz val="12"/>
        <color theme="0"/>
        <rFont val="Calibri"/>
        <family val="2"/>
        <charset val="238"/>
        <scheme val="minor"/>
      </rPr>
      <t>Tab. 2.4</t>
    </r>
    <r>
      <rPr>
        <b/>
        <sz val="14"/>
        <color theme="0"/>
        <rFont val="Calibri"/>
        <family val="2"/>
        <charset val="238"/>
        <scheme val="minor"/>
      </rPr>
      <t xml:space="preserve">: </t>
    </r>
    <r>
      <rPr>
        <b/>
        <sz val="14"/>
        <color theme="0"/>
        <rFont val="Calibri"/>
        <family val="2"/>
        <charset val="238"/>
      </rPr>
      <t>Akreditované studijní programy uskutečňované společně s jinou vysokou školou nebo s veřejnou výzkumnou institucí* se sídlem v ČR</t>
    </r>
  </si>
  <si>
    <r>
      <rPr>
        <b/>
        <sz val="12"/>
        <color theme="0"/>
        <rFont val="Calibri"/>
        <family val="2"/>
        <charset val="238"/>
        <scheme val="minor"/>
      </rPr>
      <t>Tab. 2.5</t>
    </r>
    <r>
      <rPr>
        <b/>
        <sz val="14"/>
        <color theme="0"/>
        <rFont val="Calibri"/>
        <family val="2"/>
        <charset val="238"/>
        <scheme val="minor"/>
      </rPr>
      <t xml:space="preserve">: </t>
    </r>
    <r>
      <rPr>
        <b/>
        <sz val="14"/>
        <color indexed="9"/>
        <rFont val="Calibri"/>
        <family val="2"/>
        <charset val="238"/>
      </rPr>
      <t>Akreditované studijní programy uskutečňované společně s vyšší odbornou školou</t>
    </r>
  </si>
  <si>
    <r>
      <rPr>
        <b/>
        <sz val="12"/>
        <color theme="0"/>
        <rFont val="Calibri"/>
        <family val="2"/>
        <charset val="238"/>
      </rPr>
      <t>Tab. 8.4</t>
    </r>
    <r>
      <rPr>
        <b/>
        <sz val="14"/>
        <color theme="0"/>
        <rFont val="Calibri"/>
        <family val="2"/>
        <charset val="238"/>
      </rPr>
      <t xml:space="preserve">: Transfer znalostí a výsledků výzkumu do praxe </t>
    </r>
  </si>
  <si>
    <t>Tab. 6.5: Akademičtí a vědečtí pracovníci s cizím státním občanstvím (průměrné přepočtené počty)</t>
  </si>
  <si>
    <t>ženy z celkového počtu (bez ohledu na státní občanství)</t>
  </si>
  <si>
    <r>
      <t xml:space="preserve">Zapojení vysoké školy do programů mezinárodní spolupráce v rámci tvůrči činnosti (podle tabulky). Pokud se v rámci položky výše celkové dotace v tis. Kč jedná o přepočet z jiné zahraniční měny, přepočte VŠ částku dle běžného/převládajícího/průměrného kurzu pro danou měnu v daném roce. Uvedené částky představující celkové finanční zdroje projektů, včetně spolufinancování MŠMT, tedy </t>
    </r>
    <r>
      <rPr>
        <b/>
        <sz val="11"/>
        <rFont val="Calibri"/>
        <family val="2"/>
        <charset val="238"/>
        <scheme val="minor"/>
      </rPr>
      <t>celkové (případně doposud vyčerpané) částky projektu, nikoliv částky vyčerpané pouze v daném roce</t>
    </r>
    <r>
      <rPr>
        <sz val="11"/>
        <rFont val="Calibri"/>
        <family val="2"/>
        <charset val="238"/>
        <scheme val="minor"/>
      </rPr>
      <t xml:space="preserve">. Vykazují se počty projektů probíhajících v daném roce, počty výjezdů (u studentů a akademických pracovníků, kteří absolvovali zahraniční pobyt) a počty příjezdů (u studentů a akademických pracovníků, kteří přijeli na danou VŠ) uskutečněné v daném kalendářním roce. Jsou uváděny všechny programy bez ohledu na zdroj financování. </t>
    </r>
  </si>
  <si>
    <t>Tab. 7.3: Mobilita absolventů (počty a podíly absolvovaných studií)</t>
  </si>
  <si>
    <r>
      <t>Vykazují se fyzické osoby a rozsah jejich úvazku. Počty akademických a vědeckých pracovníků podle rozsahu pracovních úvazků a nejvyšší dosažené kvalifikace (dle kvalifikace pouze u akademických pracovníků, viz tabulka). Nejen za fakulty, ale i za ostatní pracoviště dané VŠ celkem. Vykazují se fyzické osoby k 31. 12. (</t>
    </r>
    <r>
      <rPr>
        <b/>
        <sz val="11"/>
        <rFont val="Calibri"/>
        <family val="2"/>
        <charset val="238"/>
        <scheme val="minor"/>
      </rPr>
      <t>pouze osoby v pracovním poměru, tedy bez zahrnutí osob pracujících na DPP a DPČ</t>
    </r>
    <r>
      <rPr>
        <sz val="11"/>
        <rFont val="Calibri"/>
        <family val="2"/>
        <charset val="238"/>
        <scheme val="minor"/>
      </rPr>
      <t xml:space="preserve">), nikoliv úvazky. V případě, že má daný pracovník více úvazků (na fakultě/vysoké škole), tak rozhodný je ten pracovní poměr, který je větší. Každá fyzická osoba je tak v rámci fakulty i vysoké školy započtena pouze jednou (hodnota jejího nejvyššího úvazku). 
</t>
    </r>
  </si>
  <si>
    <t>Departement Mayotte</t>
  </si>
  <si>
    <t>Konžská demokratická republika</t>
  </si>
  <si>
    <t>Falklandy (Malvíny)</t>
  </si>
  <si>
    <t>Francouzská Guyana</t>
  </si>
  <si>
    <t>Francouzská jižní a antarktická území</t>
  </si>
  <si>
    <t>Grenada</t>
  </si>
  <si>
    <t>Martinik</t>
  </si>
  <si>
    <t>Republika Severní Makedonie</t>
  </si>
  <si>
    <t>kód</t>
  </si>
  <si>
    <t>Široce vymezené obory ISCED-F</t>
  </si>
  <si>
    <t>00</t>
  </si>
  <si>
    <t>01</t>
  </si>
  <si>
    <t>02</t>
  </si>
  <si>
    <t>03</t>
  </si>
  <si>
    <t>04</t>
  </si>
  <si>
    <t>05</t>
  </si>
  <si>
    <t>06</t>
  </si>
  <si>
    <t>07</t>
  </si>
  <si>
    <t>08</t>
  </si>
  <si>
    <t>09</t>
  </si>
  <si>
    <t>10</t>
  </si>
  <si>
    <t>Služby</t>
  </si>
  <si>
    <t>Informační a komunikační technologie</t>
  </si>
  <si>
    <t>Programy a kvalifikace – všeobecné vzdělání</t>
  </si>
  <si>
    <t>Vzdělávání a výchova</t>
  </si>
  <si>
    <t>Umění a humanitní vědy</t>
  </si>
  <si>
    <t>Společenské vědy, žurnalistika a informační vědy</t>
  </si>
  <si>
    <t>Obchod, administrativa a právo</t>
  </si>
  <si>
    <t>Přírodní vědy, matematika a statistika</t>
  </si>
  <si>
    <t>Technika, výroba a stavebnictví</t>
  </si>
  <si>
    <t>Zemědělství, lesnictví, rybářství a veterinářství</t>
  </si>
  <si>
    <t>Zdravotní a sociální péče, péče o příznivé životní podmínky</t>
  </si>
  <si>
    <t>Mimořádní profesoři</t>
  </si>
  <si>
    <t>Široce vymezený obory ISCED-F</t>
  </si>
  <si>
    <t>Široce vymezený obor ISCED-F</t>
  </si>
  <si>
    <t>Akreditované studijní programy (počty v jednotlivých široce vymezených oborech klasifikace ISCED-F podle typu studia a formy studia) podle fakult, případně jiných součástí uskutečňujících akreditovaný studijní program nebo jeho část. Do sloupce celkem se zahrnují počty studijních programů (pouze programů, nikoliv studijních oborů) za každý typ a formu studia zvlášť (tzn. jedná se o celkovou sumu studijních programů Bc. prezenční + Bc. komb./distanční + Mgr. prezenční + Mgr. komb./distanční atd.).</t>
  </si>
  <si>
    <t>Akreditované studijní programy (pouze programy, nikoliv studijní obory) v cizím jazyce (počty v jednotlivých široce vymezených oborech klasifikace ISCED-F podle typu studia a formy studia) podle fakult, případně jiných součástí uskutečňujících akreditovaný studijní program nebo jeho část. Programem v cizím jazyce se rozumí takový program, který má v cizím jazyce akreditovaný alespoň jeden ze svých oborů.</t>
  </si>
  <si>
    <r>
      <t xml:space="preserve">Akreditované studijní programy uskutečňované společně s jinou vysokou školou či s veřejnou výzkumnou institucí (např. AV ČR) se sídlem v ČR (název studijního programu,vč. široce vymezeného oboru klasifikace ISCED-F, a označení spolupracující instituce). Vykazuje se přehled o akreditovaných studijních programech seřazených dle typu programu (bakalářské, magisterské, navazující magisterské, doktorské.) Uveďte počet aktivních studií k 31. 12. v jednotlivých studijních programech.
Údaje vykazuje pouze VŠ, která má studijní program akreditovaný. Nevykazují se studijní programy realizované společně s pobočkami zahraničních vysokých škol působících na území ČR.
Vysoká škola vyplní i doplňující tabulku Souhrnné informace k tab. 2.4.
</t>
    </r>
    <r>
      <rPr>
        <b/>
        <sz val="11"/>
        <rFont val="Calibri"/>
        <family val="2"/>
        <charset val="238"/>
        <scheme val="minor"/>
      </rPr>
      <t xml:space="preserve">Údaje vykazované do tabulek 2.3 a 2.4 jsou exkluzivní - jeden studijní program nemůže být zařazen do obou tabulek zároveň.  </t>
    </r>
  </si>
  <si>
    <t>Akreditované studijní programy uskutečňované společně s vyšší odbornou školou (název studijního programu, vč. široce vymezeného oboru klasifikace ISCED-F, a označení spolupracující instituce). Vykazuje se přehled o akreditovaných studijních programech seřazených dle typu programu (bakalářské, magisterské, navazující magisterské, doktorské). Uveďte počet aktivních studií k 31. 12. v jednotlivých studijních programech.
Vysoká škola vyplní i doplňující tabulku Souhrnné informace k tab. 2.5.</t>
  </si>
  <si>
    <t xml:space="preserve">Počet kurzů celoživotního vzdělávání (CŽV) na vysoké škole v dělení dle délky trvání kurzu (v hodinách), jejich zaměření a široce vymezeného oboru klasifikace ISCED-F. </t>
  </si>
  <si>
    <t xml:space="preserve">Počet účastníků kurzů celoživotního vzdělávání (CŽV) na vysoké škole v dělení dle délky trvání kurzu (v hodinách), jejich zaměření a široce vymezeného oboru klasifikace ISCED-F. </t>
  </si>
  <si>
    <t xml:space="preserve">Studenti v akreditovaných studijních programech (počty v jednotlivých široce vymezených oborech klasifikace ISCED-F podle typu studia a formy studia, včetně rozlišení formy doktorského studia). Uveďte počty zahraničních studentů (bez studentů přijetých na krátkodobý studijní pobyt) a počty žen v rámci daného typu studia a formy studia na jednotlivých fakultách. Vykazují se počty studií, nikoliv fyzické osoby. Zahrnuta jsou aktivní studia k 31. 12. </t>
  </si>
  <si>
    <t xml:space="preserve">Studenti – samoplátci (počty v jednotlivých široce vymezených oborech klasifikace ISCED-F podle typu studia a formy studia, nově včetně rozlišení formy doktorského studia) podle fakult, případně jiných součástí uskutečňujících akreditovaný studijní program nebo jeho část. O samoplátce se jedná v případě, kdy je studium plně hrazeno studentem(kou) z vlastních prostředků v případě studia v cizím jazyce (§ 58, odst. 4). Vysoká škola je nevykazuje v počtech studentů rozhodných pro určení výše státního příspěvku na vzdělávací činnost. Vykazují se počty studií, nikoliv fyzické osoby (jedna fyzická osoba může mít více studií). Zahrnuta jsou aktivní studia k 31. 12. </t>
  </si>
  <si>
    <t>Absolventi akreditovaných studijních programů, podle fakult, případně jiných součástí uskutečňujících akreditovaný studijní program nebo jeho část (počty v jednotlivých široce vymezených oborech klasifikace ISCED-F podle typu studia a formy studia). Vykazují se počty absolvovaných studií, nikoliv fyzické osoby. Zahrnuti jsou občané ČR + cizinci; studium v akreditovaném studijním programu ukončené úspěšným vykonáním státní zkoušky (§ 55); včetně samoplátců, včetně absolvovaných studií studentů vyjetých na krátkodobém studijním pobytu, bez absolvovaných krátkodobých studijních pobytů zahraničními studenty, bez CŽV a mezinárodně uznávaných kurzů. Zahrnuta jsou studia úspěšně absolvovaná v období 1. 1. – 31. 12.</t>
  </si>
  <si>
    <r>
      <t>Věková struktura akademických a vědeckých pracovníků s uvedením počtu žen (v dané struktuře). Vykazují se počty fyzických osob k 31. 12. (</t>
    </r>
    <r>
      <rPr>
        <b/>
        <sz val="11"/>
        <rFont val="Calibri"/>
        <family val="2"/>
        <charset val="238"/>
        <scheme val="minor"/>
      </rPr>
      <t>pouze osoby v pracovním poměru, tedy bez zahrnutí osob pracujících na DPP a DPČ</t>
    </r>
    <r>
      <rPr>
        <sz val="11"/>
        <rFont val="Calibri"/>
        <family val="2"/>
        <charset val="238"/>
        <scheme val="minor"/>
      </rPr>
      <t>). Do celkového počtu zahrnout zaměstnance v daných kategoriích za VŠ celkem (tzn. za jednotlivé fakulty + ostatní pracoviště celkem). 
Údaje z této tabulky budou zároveň použity pro účely Hodnocení vysokých škol podle Metodiky 17+ v Modulech M3, M4 a M5.</t>
    </r>
  </si>
  <si>
    <t>Tab. 6.2: Věková struktura akademických, vědeckých a ostatních pracovníků (počty fyzických osob)</t>
  </si>
  <si>
    <t>Akademický profil</t>
  </si>
  <si>
    <t>Profesní profil</t>
  </si>
  <si>
    <t>Zájem o studium na vysoké škole (počet přihlášek do bakalářských, magisterských, navazujících magisterských a doktorských studijních programů podle fakult, případně jiných součástí uskutečňujících akreditovaný studijní program nebo jeho část a široce vymezených oborů klasifikace ISCED-F, počty uchazečů (tzn. počet fyzických osob), počet přijetí a počet zápisů ke studiu). Vykazují se údaje o přijímacím řízení vč. zahraničních uchazečů. V případě počtu „přijetí“ a „zápisů“ se nejedná o počty fyzických osob, tzn. jedna osoba přijatá/zapsaná na více studií vstupuje do tabulky právě tolikrát, kolikrát byla přijata/zapsána. V případě počtu uchazečů se vykazují fyzické osoby takovým způsobem, že v rámci jedné fakulty může být osoba uvedena více než jednou (pokud si podala přihlášku do více skupin studijních programů), avšak v celkovém údaji za fakultu bude uvedena pouze jedenkrát. Celkový údaj za fakultu tak není součtem údajů ze skupin studijních programů na této fakultě. Totéž platí i pro fakulty a celkový údaj za VŠ, kdy jeden uchazeč může být vykázán za více fakult či součástí VŠ. Údaje za VŠ celkem nejsou součtem údajů z fakult, ale odráží reálný stav zájmu o danou VŠ! Rozhodným obdobím je kalendářní rok zápisu do studia (2020), tj. přihlášky ke studiu a přijatí/zapsaní studenti vztahující se k zápisům ke studiu proběhlým v roce 2020. 
Vyhláška č. 277/2016 Sb. o předávání statistických údajů vysokými školami - k dispozici na tomto odkazu: http://www.msmt.cz/vzdelavani/vysoke-skolstvi/legislativa</t>
  </si>
  <si>
    <t>Počty akademických a vědeckých pracovníků a ostatních zaměstnanců za danou VŠ celkem (tedy nejen za fakulty, ale i za ostatní pracoviště VŠ) v dané struktuře. Vykazují se průměrné přepočtené počty za rok 2020, tedy počet pracovníků přepočtený na plný pracovní úvazek (včetně DPČ, mimo DPP). Uvádí se počty žen v jednotlivých kategoriích (akademičtí, vědečtí a ostatní zaměstnanci) i v počtu zaměstnanců celkem za danou VŠ. 
Údaje z této tabulky budou zároveň použity pro účely Hodnocení vysokých škol podle Metodiky 17+ v Modulech M3, M4 a M5.</t>
  </si>
  <si>
    <t>Počty akademických a vědeckých pracovníků s cizím státním občanstvím (v dané struktuře). Nejen za fakulty, ale i za ostatní pracoviště dané VŠ celkem. Vykazují se průměrné přepočtené počty za rok 2020, tedy počet pracovníků přepočtený na plný pracovní úvazek (včetně DPČ, mimo DPP). 
Údaje z této tabulky budou zároveň použity pro účely Hodnocení vysokých škol podle Metodiky 17+ v Modulech M3, M4 a M5.</t>
  </si>
  <si>
    <t xml:space="preserve">Počet nově vzniklých spin-off/start-up podniků podpořených vysokou školou v daném roce, počet podaných patentových přihlášek, počet udělených patentů, počet zapsaných užitných vzorů, počet licenčních smluv uzavřených se subjektem aplikační sféry na využití výsledků výzkumu, vývoje a inovací za daný kalendářní rok a celkový počet platných smluv uzavřených se subjektem aplikační sféry na využití výsledků výzkumu, vývoje a inovací (tento údaj úvest k 31. 12. 2020). Údaje se vykazují za kalendářní rok, s rozlišením na ČR a zahraničí (s výjimkou spin-off/start-up podniků, viz tabulka). Dále vysoká škola uvede příjmy za rok 2020 z licenčních smluv, ze smluvního výzkumu, z vzdělávacích kurzů pro zaměstnance subjektů aplikační sféry a z poskytnutých konzultací a poradenství. Soukromé vysoké školy uvedou příjmy dle svého uvážení. </t>
  </si>
  <si>
    <t>Profesoři jmenovaní v roce 2020</t>
  </si>
  <si>
    <t>Docenti jmenovaní v roce 2020</t>
  </si>
  <si>
    <t>Počet podaných žádostí/rezervací o ubytování k 31/12/2020</t>
  </si>
  <si>
    <t>Počet kladně vyřízených žádostí/rezervací o ubytování k 31/12/2020</t>
  </si>
  <si>
    <t>Počet lůžkodnů v roce 2020</t>
  </si>
  <si>
    <t>Počet hlavních jídel vydaných v roce 2020 studentům</t>
  </si>
  <si>
    <t>Počet hlavních jídel vydaných v roce 2020 zaměstnancům vysoké školy</t>
  </si>
  <si>
    <t>Počet hlavních jídel vydaných v roce 2020 ostatním strávníkům</t>
  </si>
  <si>
    <t>Podíl neúspěšných studií v prvním roce studia. Řazeno dle fakult a případně jiných součástí uskutečňujících akreditovaný studijní program nebo jeho část. Ukazatel vychází z podílu velikosti kohorty studií započatých v kalendářním roce n=2019 (X) a součtu neúspěšných studií této kohorty v kalendářním roce n=2019 a kalendářním roce n+1=2020 (Y). Výpočet je tedy následujícím zlomkem: „Míra studijní neúspěšnosti=Y/X“. Vykazuje se podíl předčasně ukončených studií, nikoliv fyzických osob (jedna fyzická osoba mohla předčasně ukončit více studií). Za předčasně ukončená studia se považují studia ukončená pro nesplnění požadavků nebo vyloučením ze studia (dle číselníku SIMS kódy 2, 3, 6 a 7). Studia ukončená přestupem na jiný studijní program nejsou považována za neúspěšně ukončená studia (tzn. vstupují do parametru X, ale nevstupují do parametru Y).</t>
  </si>
  <si>
    <t>Země Curaçao</t>
  </si>
  <si>
    <t>Vysoká škola uvede počet a podíl studií ukončených absolvováním v daném roce, v rámci niž byl absolvován zahraniční studijní pobyt nebo stáž trvající alespoň 14 dní, v členění dle typu studijního programu. Současně z absolventů doktorských studijních programů se vykuzuje počet a podíl těch, u kterých délka zahraničního pobytu nebo stáže dosáhla alespoň 1 měsíc (tj. 30 dní). Zahrnuta jsou studia úspěšně absolvovaná v období 1. 1. – 31. 12.</t>
  </si>
  <si>
    <r>
      <t xml:space="preserve">Vědečtí </t>
    </r>
    <r>
      <rPr>
        <b/>
        <sz val="10"/>
        <rFont val="Calibri"/>
        <family val="2"/>
        <charset val="238"/>
        <scheme val="minor"/>
      </rPr>
      <t>pracovníci nespadající do ostatních kategorií</t>
    </r>
  </si>
  <si>
    <r>
      <t xml:space="preserve">Vědečtí </t>
    </r>
    <r>
      <rPr>
        <b/>
        <sz val="10"/>
        <color theme="1"/>
        <rFont val="Calibri"/>
        <family val="2"/>
        <charset val="238"/>
        <scheme val="minor"/>
      </rPr>
      <t>pracovníci nespadající do ostatních kategorií</t>
    </r>
  </si>
  <si>
    <t xml:space="preserve">               - elektronicky (odhad)*</t>
  </si>
  <si>
    <t>Počet odebíraných titulů periodik:
                - fyzicky</t>
  </si>
  <si>
    <r>
      <t xml:space="preserve"> - Údaje v tabulkách jsou vykazovány k </t>
    </r>
    <r>
      <rPr>
        <b/>
        <sz val="11"/>
        <rFont val="Calibri"/>
        <family val="2"/>
        <charset val="238"/>
        <scheme val="minor"/>
      </rPr>
      <t>31. 12.</t>
    </r>
    <r>
      <rPr>
        <sz val="11"/>
        <rFont val="Calibri"/>
        <family val="2"/>
        <charset val="238"/>
        <scheme val="minor"/>
      </rPr>
      <t>, není-li uvedeno jinak.</t>
    </r>
  </si>
  <si>
    <t>Ředitel ústavu, vysokoškolského zemědělského nebo lesního statku a ostatních pracovišť</t>
  </si>
  <si>
    <r>
      <t xml:space="preserve">Vedoucí pracovníci s uvedením počtu žen (dle orgánů/součásti vysoké školy). Vykazují se počty fyzických osob k 31. 12. Uvádí se počty fyzických osob na úrovni vysoké školy (vše, co nespadá pod součásti, např. rektor, správní rada) a na úrovni jednotlivých součástí (např. děkan, vedoucí katedry; spadá sem i vysokoškolský ústav a statek). V případě akademického senátu, vědecké, umělecké, akademické a správní rady se vykazují údaje za jejich členy (bez ohledu na jejich pracovně-právní vztah k VŠ). Do posledního sloupce před celkovým součtem se uvádí počet vedoucích pracovníků uvedených organizačních jednotek (katedra, institut, výzkumné pracoviště) či obdobných útvarů (podobné významem, funkcí, úrovní v organizační struktuře apod.) dle definice uvedené pod tabulkou. </t>
    </r>
    <r>
      <rPr>
        <sz val="11"/>
        <color rgb="FFFF0000"/>
        <rFont val="Calibri"/>
        <family val="2"/>
        <charset val="238"/>
        <scheme val="minor"/>
      </rPr>
      <t xml:space="preserve">Celkový součet za VŠ je prostým součtem předchzích údajů, nejedná se tak o počet fyzických osob. </t>
    </r>
  </si>
  <si>
    <r>
      <t xml:space="preserve">Mobilita studentů </t>
    </r>
    <r>
      <rPr>
        <sz val="11"/>
        <color rgb="FFFF0000"/>
        <rFont val="Calibri"/>
        <family val="2"/>
        <charset val="238"/>
        <scheme val="minor"/>
      </rPr>
      <t>(celková a z toho virtuální, viz poznámka pod tabulkou)</t>
    </r>
    <r>
      <rPr>
        <sz val="11"/>
        <rFont val="Calibri"/>
        <family val="2"/>
        <charset val="238"/>
        <scheme val="minor"/>
      </rPr>
      <t xml:space="preserve">, akademických a ostatních pracovníků podle zemí (podle tabulky). Vykazují se počty výjezdů (u studentů, akademických a ostatních pracovníků, kteří absolvovali zahraniční pobyt) a počty příjezdů (u studentů, akademických a ostatních pracovníků, kteří přijeli na danou VŠ) uskutečněné v daném kalendářním roce. V případech výjezdů i příjezdů studentů se vykazují pobyty, jejichž celková délka trvání (tedy nikoliv pouze v průběhu daného kalendářního roku) byla delší než 2 týdny (14 dní) - </t>
    </r>
    <r>
      <rPr>
        <b/>
        <sz val="11"/>
        <rFont val="Calibri"/>
        <family val="2"/>
        <charset val="238"/>
        <scheme val="minor"/>
      </rPr>
      <t>započítávají se tak i pobyty, které započaly v předchozím roce</t>
    </r>
    <r>
      <rPr>
        <sz val="11"/>
        <rFont val="Calibri"/>
        <family val="2"/>
        <charset val="238"/>
        <scheme val="minor"/>
      </rPr>
      <t>. V případech výjezdů i příjezdů akademických a ostatních pracovníků se vykazují pobyty delší než 5 dní. Jsou uváděny všechny programy bez ohledu na zdroj financování. Vysoká škola bez dalšího zásahu pouze vyplní tabulku příslušnými hodnotami (</t>
    </r>
    <r>
      <rPr>
        <b/>
        <sz val="11"/>
        <rFont val="Calibri"/>
        <family val="2"/>
        <charset val="238"/>
        <scheme val="minor"/>
      </rPr>
      <t>nemaže země, u kterých nebyla realizována žádná mobilita</t>
    </r>
    <r>
      <rPr>
        <sz val="11"/>
        <rFont val="Calibri"/>
        <family val="2"/>
        <charset val="238"/>
        <scheme val="minor"/>
      </rPr>
      <t>).</t>
    </r>
  </si>
  <si>
    <r>
      <t xml:space="preserve">Konference (spolu)pořádané vysokou školou </t>
    </r>
    <r>
      <rPr>
        <sz val="11"/>
        <color rgb="FFFF0000"/>
        <rFont val="Calibri"/>
        <family val="2"/>
        <charset val="238"/>
        <scheme val="minor"/>
      </rPr>
      <t>(počet konferencí konaných v daném roce v dělení dle způsobu realizace - fyzické a virtuální)</t>
    </r>
    <r>
      <rPr>
        <sz val="11"/>
        <rFont val="Calibri"/>
        <family val="2"/>
        <charset val="238"/>
        <scheme val="minor"/>
      </rPr>
      <t xml:space="preserve">. Vykazují se pouze konference s více než 60 účastníky a konference s mezinárodní účastí, za jednotlivé fakulty a za ostatní pracoviště celkem. Vykazují se veškeré konference, na jejichž organizaci se daná VŠ podílela. Pokud bude jedna konference s více než 60 účastníky a zároveň bude i mezinárodní, vykáže ji VŠ do obou sloupců. Pokud konference splní pouze jedno z kritérií, bude vykázána v příslušném sloupci, pokud žádné z kritérií, VŠ ji nevykáže. </t>
    </r>
  </si>
  <si>
    <r>
      <t xml:space="preserve">Ubytovací a stravovací služby vysoké školy. VŠ vykáže počet podaných žádostí o ubytování nebo počet rezervací konkrétního lůžka, a to na základě vlastní zavedené praxe. </t>
    </r>
    <r>
      <rPr>
        <sz val="11"/>
        <color rgb="FFFF0000"/>
        <rFont val="Calibri"/>
        <family val="2"/>
        <charset val="238"/>
        <scheme val="minor"/>
      </rPr>
      <t>Uváděny jsou také počty ukončených a upravených smluv a počty smluv s výjimkou v souvislosti s vládními protipandemickými opatřeními týkajícími se ubytování.</t>
    </r>
  </si>
  <si>
    <t>Univerzita Tomáše Bati</t>
  </si>
  <si>
    <t>Chemie a technologie potravin (B2901)</t>
  </si>
  <si>
    <t>07 - Technika, výroba a stavebnictví</t>
  </si>
  <si>
    <t>Vyšší odborná škola potravinářská a Střední průmyslová škola mlékárenská</t>
  </si>
  <si>
    <t>bakalářský</t>
  </si>
  <si>
    <t xml:space="preserve">Univerzita Tomáše Bati </t>
  </si>
  <si>
    <t>Fakulta technologická</t>
  </si>
  <si>
    <t>Fakulta managementu a ekonomiky</t>
  </si>
  <si>
    <t>Fakulta multimediálních komunikací</t>
  </si>
  <si>
    <t>Fakulta aplikované informatiky</t>
  </si>
  <si>
    <t>Fakulta humanitních studií</t>
  </si>
  <si>
    <t>Fakulta logistiky a krizového řízení</t>
  </si>
  <si>
    <t>Celoškolské pracoviště</t>
  </si>
  <si>
    <t>UTB CELKEM</t>
  </si>
  <si>
    <t xml:space="preserve"> </t>
  </si>
  <si>
    <t>Z toho počet žen na FT</t>
  </si>
  <si>
    <t>Z toho počet cizinců na FT</t>
  </si>
  <si>
    <t>Z toho počet žen na FaME</t>
  </si>
  <si>
    <t>Z toho počet cizinců na FaME</t>
  </si>
  <si>
    <t>Z toho počet žen na FMK</t>
  </si>
  <si>
    <t>Z toho počet cizinců na FMK</t>
  </si>
  <si>
    <t>Z toho počet žen na FAI</t>
  </si>
  <si>
    <t>Z toho počet cizinců na FAI</t>
  </si>
  <si>
    <t>Z toho počet žen na FHS</t>
  </si>
  <si>
    <t>Z toho počet cizinců na FHS</t>
  </si>
  <si>
    <t>Z toho počet žen na FLKŘ</t>
  </si>
  <si>
    <t>Z toho počet cizinců na FLKŘ</t>
  </si>
  <si>
    <t>Z toho počet žen na pracovišti</t>
  </si>
  <si>
    <t>Z toho počet cizinců na pracovišti</t>
  </si>
  <si>
    <r>
      <rPr>
        <b/>
        <sz val="12"/>
        <color theme="0"/>
        <rFont val="Calibri"/>
        <family val="2"/>
        <charset val="238"/>
      </rPr>
      <t>Tab. 3.2</t>
    </r>
    <r>
      <rPr>
        <b/>
        <sz val="14"/>
        <color theme="0"/>
        <rFont val="Calibri"/>
        <family val="2"/>
        <charset val="238"/>
      </rPr>
      <t>: Studenti - samoplátci (počty studií)</t>
    </r>
  </si>
  <si>
    <r>
      <rPr>
        <b/>
        <sz val="12"/>
        <color indexed="9"/>
        <rFont val="Calibri"/>
        <family val="2"/>
        <charset val="238"/>
      </rPr>
      <t xml:space="preserve">Tab. 3.4: </t>
    </r>
    <r>
      <rPr>
        <b/>
        <sz val="14"/>
        <color indexed="9"/>
        <rFont val="Calibri"/>
        <family val="2"/>
        <charset val="238"/>
      </rPr>
      <t xml:space="preserve">Stipendia studentům podle účelu stipendia 
</t>
    </r>
    <r>
      <rPr>
        <b/>
        <sz val="14"/>
        <color theme="0"/>
        <rFont val="Calibri"/>
        <family val="2"/>
        <charset val="238"/>
      </rPr>
      <t>(počty fyzických osob</t>
    </r>
    <r>
      <rPr>
        <b/>
        <sz val="14"/>
        <color indexed="9"/>
        <rFont val="Calibri"/>
        <family val="2"/>
        <charset val="238"/>
      </rPr>
      <t>)</t>
    </r>
  </si>
  <si>
    <t>Průměrná výše stipendia</t>
  </si>
  <si>
    <t>Z toho počet žen na Celoškolském pracovišti</t>
  </si>
  <si>
    <t>Z toho počet cizinců na Celoškolském pracovišti</t>
  </si>
  <si>
    <t>Celoškolské pracoviště celkem</t>
  </si>
  <si>
    <t>Počet nových spin-off/start-up podniků</t>
  </si>
  <si>
    <t>Udělené patenty</t>
  </si>
  <si>
    <t>Smluvní výzkum konzultace a poradentství</t>
  </si>
  <si>
    <t>Placené vzdělávací kurzy pro zaměstnance subjektů aplikační sféry</t>
  </si>
  <si>
    <t xml:space="preserve"> 
</t>
  </si>
  <si>
    <t>Procesní inženýrství / Process Engineering</t>
  </si>
  <si>
    <t>Slovenská technická univerzita v Bratislavě</t>
  </si>
  <si>
    <t>Double Degree</t>
  </si>
  <si>
    <t>doktorský</t>
  </si>
  <si>
    <t>1) Economics and Management 2) European Business</t>
  </si>
  <si>
    <t xml:space="preserve"> University of Huddersfield Business School, Velká Británie</t>
  </si>
  <si>
    <t>Název programu 3</t>
  </si>
  <si>
    <t>1) Economics and Management 2) International Business Management</t>
  </si>
  <si>
    <t>navazující magisterský</t>
  </si>
  <si>
    <t>Název programu 4</t>
  </si>
  <si>
    <t>1) Chemistry and Materials Technology 2) Chemistry</t>
  </si>
  <si>
    <t xml:space="preserve">  Blaise Pascal University, Francie</t>
  </si>
  <si>
    <t>1</t>
  </si>
  <si>
    <t>21</t>
  </si>
  <si>
    <t>Počet projektů</t>
  </si>
  <si>
    <t>Počet vyslaných studentů</t>
  </si>
  <si>
    <t>Počet přijatých studentů</t>
  </si>
  <si>
    <t>Počet vyslaných akademických a vědeckých pracovníků</t>
  </si>
  <si>
    <t>Počet přijatých akademických a vědeckých pracovníků</t>
  </si>
  <si>
    <t>Dotace v tis. Kč</t>
  </si>
  <si>
    <r>
      <rPr>
        <b/>
        <sz val="12"/>
        <color theme="0"/>
        <rFont val="Calibri"/>
        <family val="2"/>
        <charset val="238"/>
      </rPr>
      <t xml:space="preserve">Tab. 7.2: </t>
    </r>
    <r>
      <rPr>
        <b/>
        <sz val="14"/>
        <color theme="0"/>
        <rFont val="Calibri"/>
        <family val="2"/>
        <charset val="238"/>
      </rPr>
      <t>Mobilita studentů, akademických a ostatních pracovníků podle zemí (bez ohledu na zdroj financování)</t>
    </r>
  </si>
  <si>
    <t>Absolventské stáže (z celkem)</t>
  </si>
  <si>
    <t>Virtuálně (z celkem)</t>
  </si>
  <si>
    <t>Počet vyslaných akademických pracovníků</t>
  </si>
  <si>
    <t>Počet přijatých akademických pracovníků</t>
  </si>
  <si>
    <t>Počet vyslaných ostatních pracovníků</t>
  </si>
  <si>
    <t>Počet přijatých ostatních pracovníků</t>
  </si>
  <si>
    <r>
      <t xml:space="preserve">Tab. 7.3: </t>
    </r>
    <r>
      <rPr>
        <b/>
        <sz val="14"/>
        <color indexed="9"/>
        <rFont val="Calibri"/>
        <family val="2"/>
        <charset val="238"/>
      </rPr>
      <t>Mobilita absolventů (počty a podíly absolvovaných studií)</t>
    </r>
  </si>
  <si>
    <t>Univerzitní institut</t>
  </si>
  <si>
    <t>Celkový počet ukončených smluv (pandemie)</t>
  </si>
  <si>
    <t>Celkový počet upravených smluv (pandemie)</t>
  </si>
  <si>
    <t>Celkový počet smluv s výjimkou (pandemie)</t>
  </si>
  <si>
    <t>Fyzické</t>
  </si>
  <si>
    <t>Virtuální</t>
  </si>
  <si>
    <t>Mezinárodní konference</t>
  </si>
  <si>
    <t>Počet osob podílejících se na zajištění praxí</t>
  </si>
  <si>
    <r>
      <rPr>
        <b/>
        <sz val="12"/>
        <color indexed="9"/>
        <rFont val="Calibri"/>
        <family val="2"/>
        <charset val="238"/>
      </rPr>
      <t xml:space="preserve">Tab. 8.2: </t>
    </r>
    <r>
      <rPr>
        <b/>
        <sz val="14"/>
        <color indexed="9"/>
        <rFont val="Calibri"/>
        <family val="2"/>
        <charset val="238"/>
      </rPr>
      <t>Odborníci z aplikační sféry podílející se na výuce a na praxi v akreditovaných studijních programech (počty)</t>
    </r>
  </si>
  <si>
    <r>
      <rPr>
        <b/>
        <sz val="12"/>
        <color indexed="9"/>
        <rFont val="Calibri"/>
        <family val="2"/>
        <charset val="238"/>
      </rPr>
      <t xml:space="preserve">Tab. 8.3: </t>
    </r>
    <r>
      <rPr>
        <b/>
        <sz val="14"/>
        <color indexed="9"/>
        <rFont val="Calibri"/>
        <family val="2"/>
        <charset val="238"/>
      </rPr>
      <t>Studijní</t>
    </r>
    <r>
      <rPr>
        <b/>
        <sz val="14"/>
        <rFont val="Calibri"/>
        <family val="2"/>
        <charset val="238"/>
      </rPr>
      <t xml:space="preserve"> </t>
    </r>
    <r>
      <rPr>
        <b/>
        <sz val="14"/>
        <color theme="0"/>
        <rFont val="Calibri"/>
        <family val="2"/>
        <charset val="238"/>
      </rPr>
      <t>obory/programy,</t>
    </r>
    <r>
      <rPr>
        <b/>
        <sz val="14"/>
        <color indexed="9"/>
        <rFont val="Calibri"/>
        <family val="2"/>
        <charset val="238"/>
      </rPr>
      <t xml:space="preserve"> které mají ve své obsahové náplni povinné absolvování odborné praxe po dobu alespoň 1 měsíce (počty)</t>
    </r>
  </si>
  <si>
    <t>Počty studijních oborů/programů</t>
  </si>
  <si>
    <t>Počty žen na fakultě</t>
  </si>
  <si>
    <t xml:space="preserve">Počty žen na fakultě </t>
  </si>
  <si>
    <t>Postdoktorandi ("postdok")</t>
  </si>
  <si>
    <t>Vědečtí a odborní pracovníci</t>
  </si>
  <si>
    <t>Ostatní vědečtí, výzkumní a vývojoví pracovníci</t>
  </si>
  <si>
    <t>Ostatní zaměstnanci</t>
  </si>
  <si>
    <t>Vědečtí pracovníci</t>
  </si>
  <si>
    <t>Kvestor/ Tajemník</t>
  </si>
  <si>
    <t>Vedoucí pracovník katedry/institutu/výzkumného pracoviště</t>
  </si>
  <si>
    <t xml:space="preserve">Vedoucí pracovníci CELKEM </t>
  </si>
  <si>
    <t>UTB ve Zlíně - úroveň VŠ/rektorátu, nikoliv údaje za součásti VŠ</t>
  </si>
  <si>
    <t>Fakulty, vysokoškoslské ústavy a ostatní pracoviště celkem</t>
  </si>
  <si>
    <t>Věkový průměr nově jmenovaných</t>
  </si>
  <si>
    <t>Kmenoví zaměstnanci VŠ jmenovaní na jiné VŠ</t>
  </si>
  <si>
    <r>
      <rPr>
        <b/>
        <sz val="12"/>
        <color indexed="9"/>
        <rFont val="Calibri"/>
        <family val="2"/>
        <charset val="238"/>
      </rPr>
      <t xml:space="preserve">Tab. 2.7: </t>
    </r>
    <r>
      <rPr>
        <b/>
        <sz val="14"/>
        <color indexed="9"/>
        <rFont val="Calibri"/>
        <family val="2"/>
        <charset val="238"/>
      </rPr>
      <t>Kurzy celoživotního vzdělávání na vysoké škole (počty účastníků)</t>
    </r>
  </si>
  <si>
    <r>
      <rPr>
        <b/>
        <sz val="12"/>
        <color indexed="9"/>
        <rFont val="Calibri"/>
        <family val="2"/>
        <charset val="238"/>
      </rPr>
      <t xml:space="preserve">Tab. 2.6: </t>
    </r>
    <r>
      <rPr>
        <b/>
        <sz val="14"/>
        <color indexed="9"/>
        <rFont val="Calibri"/>
        <family val="2"/>
        <charset val="238"/>
      </rPr>
      <t>Kurzy celoživotního vzdělávání na vysoké škole (počty kurzů)</t>
    </r>
  </si>
  <si>
    <t>UTB Celkem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</si>
</sst>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5" formatCode="#,##0\ &quot;Kč&quot;;\-#,##0\ &quot;Kč&quot;"/>
    <numFmt numFmtId="44" formatCode="_-* #,##0.00\ &quot;Kč&quot;_-;\-* #,##0.00\ &quot;Kč&quot;_-;_-* &quot;-&quot;??\ &quot;Kč&quot;_-;_-@_-"/>
    <numFmt numFmtId="164" formatCode="_-* #,##0.00\ _K_č_-;\-* #,##0.00\ _K_č_-;_-* &quot;-&quot;??\ _K_č_-;_-@_-"/>
    <numFmt numFmtId="165" formatCode="_-* #,##0\ &quot;Kč&quot;_-;\-* #,##0\ &quot;Kč&quot;_-;_-* &quot;-&quot;??\ &quot;Kč&quot;_-;_-@_-"/>
    <numFmt numFmtId="166" formatCode="#,##0.0"/>
    <numFmt numFmtId="167" formatCode="0.0%"/>
    <numFmt numFmtId="168" formatCode="#,##0.000"/>
  </numFmts>
  <fonts count="35" x14ac:knownFonts="1">
    <font>
      <sz val="11"/>
      <color theme="1"/>
      <name val="Calibri"/>
      <family val="2"/>
      <charset val="238"/>
      <scheme val="minor"/>
    </font>
    <font>
      <sz val="10"/>
      <name val="Arial"/>
      <family val="2"/>
      <charset val="238"/>
    </font>
    <font>
      <b/>
      <sz val="14"/>
      <color indexed="9"/>
      <name val="Calibri"/>
      <family val="2"/>
      <charset val="238"/>
    </font>
    <font>
      <b/>
      <sz val="12"/>
      <color indexed="9"/>
      <name val="Calibri"/>
      <family val="2"/>
      <charset val="238"/>
    </font>
    <font>
      <sz val="10"/>
      <color theme="1"/>
      <name val="Times New Roman"/>
      <family val="2"/>
      <charset val="238"/>
    </font>
    <font>
      <sz val="10"/>
      <color theme="1"/>
      <name val="Calibri"/>
      <family val="2"/>
      <charset val="238"/>
      <scheme val="minor"/>
    </font>
    <font>
      <b/>
      <sz val="10"/>
      <color theme="1"/>
      <name val="Calibri"/>
      <family val="2"/>
      <charset val="238"/>
      <scheme val="minor"/>
    </font>
    <font>
      <b/>
      <i/>
      <sz val="10"/>
      <color theme="1"/>
      <name val="Calibri"/>
      <family val="2"/>
      <charset val="238"/>
      <scheme val="minor"/>
    </font>
    <font>
      <b/>
      <sz val="14"/>
      <color theme="0"/>
      <name val="Calibri"/>
      <family val="2"/>
      <charset val="238"/>
      <scheme val="minor"/>
    </font>
    <font>
      <b/>
      <sz val="12"/>
      <color theme="0"/>
      <name val="Calibri"/>
      <family val="2"/>
      <charset val="238"/>
      <scheme val="minor"/>
    </font>
    <font>
      <b/>
      <sz val="10"/>
      <name val="Calibri"/>
      <family val="2"/>
      <charset val="238"/>
      <scheme val="minor"/>
    </font>
    <font>
      <b/>
      <sz val="11"/>
      <name val="Calibri"/>
      <family val="2"/>
      <charset val="238"/>
      <scheme val="minor"/>
    </font>
    <font>
      <sz val="11"/>
      <color rgb="FFFF0000"/>
      <name val="Calibri"/>
      <family val="2"/>
      <charset val="238"/>
      <scheme val="minor"/>
    </font>
    <font>
      <b/>
      <sz val="11"/>
      <color rgb="FFFF0000"/>
      <name val="Calibri"/>
      <family val="2"/>
      <charset val="238"/>
      <scheme val="minor"/>
    </font>
    <font>
      <sz val="10"/>
      <color rgb="FFFF0000"/>
      <name val="Calibri"/>
      <family val="2"/>
      <charset val="238"/>
      <scheme val="minor"/>
    </font>
    <font>
      <sz val="11"/>
      <name val="Calibri"/>
      <family val="2"/>
      <charset val="238"/>
      <scheme val="minor"/>
    </font>
    <font>
      <b/>
      <sz val="10"/>
      <color rgb="FFFF0000"/>
      <name val="Calibri"/>
      <family val="2"/>
      <charset val="238"/>
      <scheme val="minor"/>
    </font>
    <font>
      <b/>
      <i/>
      <sz val="10"/>
      <color rgb="FFFF0000"/>
      <name val="Calibri"/>
      <family val="2"/>
      <charset val="238"/>
      <scheme val="minor"/>
    </font>
    <font>
      <sz val="10"/>
      <name val="Calibri"/>
      <family val="2"/>
      <charset val="238"/>
      <scheme val="minor"/>
    </font>
    <font>
      <b/>
      <i/>
      <sz val="11"/>
      <color rgb="FFFF0000"/>
      <name val="Calibri"/>
      <family val="2"/>
      <charset val="238"/>
      <scheme val="minor"/>
    </font>
    <font>
      <b/>
      <sz val="14"/>
      <color theme="0"/>
      <name val="Calibri"/>
      <family val="2"/>
      <charset val="238"/>
    </font>
    <font>
      <b/>
      <sz val="12"/>
      <color rgb="FF00B0F0"/>
      <name val="Calibri"/>
      <family val="2"/>
      <charset val="238"/>
      <scheme val="minor"/>
    </font>
    <font>
      <b/>
      <sz val="14"/>
      <name val="Calibri"/>
      <family val="2"/>
      <charset val="238"/>
    </font>
    <font>
      <b/>
      <sz val="14"/>
      <name val="Calibri"/>
      <family val="2"/>
      <charset val="238"/>
      <scheme val="minor"/>
    </font>
    <font>
      <b/>
      <sz val="11"/>
      <color theme="1"/>
      <name val="Calibri"/>
      <family val="2"/>
      <charset val="238"/>
      <scheme val="minor"/>
    </font>
    <font>
      <b/>
      <sz val="12"/>
      <color theme="0"/>
      <name val="Calibri"/>
      <family val="2"/>
      <charset val="238"/>
    </font>
    <font>
      <b/>
      <i/>
      <sz val="10"/>
      <name val="Calibri"/>
      <family val="2"/>
      <charset val="238"/>
      <scheme val="minor"/>
    </font>
    <font>
      <sz val="10"/>
      <color indexed="8"/>
      <name val="Calibri"/>
      <family val="2"/>
      <charset val="238"/>
    </font>
    <font>
      <b/>
      <sz val="10"/>
      <color indexed="8"/>
      <name val="Calibri"/>
      <family val="2"/>
      <charset val="238"/>
    </font>
    <font>
      <vertAlign val="superscript"/>
      <sz val="10"/>
      <color theme="1"/>
      <name val="Calibri"/>
      <family val="2"/>
      <charset val="238"/>
    </font>
    <font>
      <sz val="10"/>
      <name val="Arial CE"/>
      <charset val="238"/>
    </font>
    <font>
      <sz val="11"/>
      <color theme="1"/>
      <name val="Calibri"/>
      <family val="2"/>
      <charset val="238"/>
      <scheme val="minor"/>
    </font>
    <font>
      <sz val="9"/>
      <color indexed="81"/>
      <name val="Tahoma"/>
      <family val="2"/>
      <charset val="238"/>
    </font>
    <font>
      <b/>
      <sz val="9"/>
      <color indexed="81"/>
      <name val="Tahoma"/>
      <family val="2"/>
      <charset val="238"/>
    </font>
    <font>
      <i/>
      <sz val="10"/>
      <color theme="1"/>
      <name val="Calibri"/>
      <family val="2"/>
      <charset val="238"/>
      <scheme val="minor"/>
    </font>
  </fonts>
  <fills count="7">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499984740745262"/>
        <bgColor indexed="64"/>
      </patternFill>
    </fill>
  </fills>
  <borders count="75">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diagonalUp="1" diagonalDown="1">
      <left style="thin">
        <color indexed="64"/>
      </left>
      <right style="thin">
        <color indexed="64"/>
      </right>
      <top style="thin">
        <color indexed="64"/>
      </top>
      <bottom style="thin">
        <color indexed="64"/>
      </bottom>
      <diagonal style="thin">
        <color indexed="64"/>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bottom/>
      <diagonal/>
    </border>
    <border>
      <left style="thin">
        <color indexed="64"/>
      </left>
      <right/>
      <top style="thin">
        <color indexed="64"/>
      </top>
      <bottom/>
      <diagonal/>
    </border>
    <border>
      <left style="thin">
        <color indexed="64"/>
      </left>
      <right/>
      <top/>
      <bottom style="medium">
        <color indexed="64"/>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diagonalUp="1" diagonalDown="1">
      <left style="thin">
        <color indexed="64"/>
      </left>
      <right style="thin">
        <color indexed="64"/>
      </right>
      <top style="thin">
        <color indexed="64"/>
      </top>
      <bottom style="medium">
        <color indexed="64"/>
      </bottom>
      <diagonal style="thin">
        <color indexed="64"/>
      </diagonal>
    </border>
    <border>
      <left style="medium">
        <color indexed="64"/>
      </left>
      <right style="thin">
        <color indexed="64"/>
      </right>
      <top style="medium">
        <color indexed="64"/>
      </top>
      <bottom style="medium">
        <color indexed="64"/>
      </bottom>
      <diagonal/>
    </border>
    <border>
      <left/>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diagonal/>
    </border>
    <border diagonalUp="1" diagonalDown="1">
      <left style="thin">
        <color indexed="64"/>
      </left>
      <right style="medium">
        <color indexed="64"/>
      </right>
      <top style="thin">
        <color indexed="64"/>
      </top>
      <bottom style="thin">
        <color indexed="64"/>
      </bottom>
      <diagonal style="thin">
        <color indexed="64"/>
      </diagonal>
    </border>
    <border diagonalUp="1" diagonalDown="1">
      <left style="thin">
        <color indexed="64"/>
      </left>
      <right style="thin">
        <color indexed="64"/>
      </right>
      <top/>
      <bottom style="thin">
        <color indexed="64"/>
      </bottom>
      <diagonal style="thin">
        <color indexed="64"/>
      </diagonal>
    </border>
    <border diagonalUp="1" diagonalDown="1">
      <left style="thin">
        <color indexed="64"/>
      </left>
      <right style="thin">
        <color indexed="64"/>
      </right>
      <top style="medium">
        <color indexed="64"/>
      </top>
      <bottom style="thin">
        <color indexed="64"/>
      </bottom>
      <diagonal style="thin">
        <color indexed="64"/>
      </diagonal>
    </border>
    <border>
      <left style="medium">
        <color indexed="64"/>
      </left>
      <right/>
      <top/>
      <bottom style="medium">
        <color indexed="64"/>
      </bottom>
      <diagonal/>
    </border>
    <border>
      <left/>
      <right style="thin">
        <color indexed="64"/>
      </right>
      <top/>
      <bottom style="medium">
        <color indexed="64"/>
      </bottom>
      <diagonal/>
    </border>
    <border>
      <left/>
      <right style="thin">
        <color indexed="64"/>
      </right>
      <top style="medium">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thin">
        <color indexed="64"/>
      </bottom>
      <diagonal/>
    </border>
  </borders>
  <cellStyleXfs count="7">
    <xf numFmtId="0" fontId="0" fillId="0" borderId="0"/>
    <xf numFmtId="0" fontId="4" fillId="0" borderId="0"/>
    <xf numFmtId="0" fontId="1" fillId="0" borderId="0"/>
    <xf numFmtId="164" fontId="1" fillId="0" borderId="0" applyFont="0" applyFill="0" applyBorder="0" applyAlignment="0" applyProtection="0"/>
    <xf numFmtId="0" fontId="30" fillId="0" borderId="0"/>
    <xf numFmtId="44" fontId="31" fillId="0" borderId="0" applyFont="0" applyFill="0" applyBorder="0" applyAlignment="0" applyProtection="0"/>
    <xf numFmtId="44" fontId="31" fillId="0" borderId="0" applyFont="0" applyFill="0" applyBorder="0" applyAlignment="0" applyProtection="0"/>
  </cellStyleXfs>
  <cellXfs count="1039">
    <xf numFmtId="0" fontId="0" fillId="0" borderId="0" xfId="0"/>
    <xf numFmtId="0" fontId="5" fillId="0" borderId="0" xfId="0" applyFont="1"/>
    <xf numFmtId="0" fontId="5" fillId="0" borderId="0" xfId="0" applyFont="1" applyAlignment="1">
      <alignment wrapText="1"/>
    </xf>
    <xf numFmtId="0" fontId="5" fillId="0" borderId="0" xfId="0" applyFont="1" applyAlignment="1">
      <alignment horizontal="right"/>
    </xf>
    <xf numFmtId="0" fontId="5" fillId="0" borderId="0" xfId="0" applyFont="1" applyAlignment="1"/>
    <xf numFmtId="0" fontId="6" fillId="0" borderId="0" xfId="0" applyFont="1" applyAlignment="1">
      <alignment wrapText="1"/>
    </xf>
    <xf numFmtId="0" fontId="7" fillId="0" borderId="0" xfId="0" applyFont="1"/>
    <xf numFmtId="0" fontId="6" fillId="0" borderId="1" xfId="0" applyFont="1" applyBorder="1" applyAlignment="1">
      <alignment wrapText="1"/>
    </xf>
    <xf numFmtId="0" fontId="6" fillId="0" borderId="1" xfId="0" applyFont="1" applyBorder="1" applyAlignment="1">
      <alignment horizontal="right" wrapText="1"/>
    </xf>
    <xf numFmtId="49" fontId="5" fillId="0" borderId="1" xfId="0" applyNumberFormat="1" applyFont="1" applyBorder="1" applyAlignment="1">
      <alignment horizontal="right"/>
    </xf>
    <xf numFmtId="0" fontId="5" fillId="0" borderId="1" xfId="0" applyFont="1" applyBorder="1"/>
    <xf numFmtId="0" fontId="6" fillId="3" borderId="1" xfId="0" applyFont="1" applyFill="1" applyBorder="1" applyAlignment="1">
      <alignment wrapText="1"/>
    </xf>
    <xf numFmtId="0" fontId="5" fillId="3" borderId="1" xfId="0" applyFont="1" applyFill="1" applyBorder="1"/>
    <xf numFmtId="0" fontId="6" fillId="0" borderId="2" xfId="0" applyFont="1" applyBorder="1" applyAlignment="1">
      <alignment wrapText="1"/>
    </xf>
    <xf numFmtId="0" fontId="6" fillId="2" borderId="2" xfId="0" applyFont="1" applyFill="1" applyBorder="1" applyAlignment="1">
      <alignment wrapText="1"/>
    </xf>
    <xf numFmtId="0" fontId="5" fillId="3" borderId="3" xfId="0" applyFont="1" applyFill="1" applyBorder="1" applyAlignment="1">
      <alignment wrapText="1"/>
    </xf>
    <xf numFmtId="0" fontId="5" fillId="0" borderId="2" xfId="0" applyFont="1" applyBorder="1" applyAlignment="1">
      <alignment wrapText="1"/>
    </xf>
    <xf numFmtId="0" fontId="5" fillId="3" borderId="3" xfId="0" applyFont="1" applyFill="1" applyBorder="1"/>
    <xf numFmtId="0" fontId="5" fillId="3" borderId="4" xfId="0" applyFont="1" applyFill="1" applyBorder="1"/>
    <xf numFmtId="0" fontId="5" fillId="3" borderId="6" xfId="0" applyFont="1" applyFill="1" applyBorder="1" applyAlignment="1">
      <alignment wrapText="1"/>
    </xf>
    <xf numFmtId="0" fontId="5" fillId="0" borderId="7" xfId="0" applyFont="1" applyBorder="1" applyAlignment="1">
      <alignment wrapText="1"/>
    </xf>
    <xf numFmtId="0" fontId="5" fillId="0" borderId="8" xfId="0" applyFont="1" applyBorder="1"/>
    <xf numFmtId="0" fontId="5" fillId="3" borderId="9" xfId="0" applyFont="1" applyFill="1" applyBorder="1"/>
    <xf numFmtId="0" fontId="6" fillId="3" borderId="10" xfId="0" applyFont="1" applyFill="1" applyBorder="1" applyAlignment="1">
      <alignment wrapText="1"/>
    </xf>
    <xf numFmtId="0" fontId="6" fillId="3" borderId="2" xfId="0" applyFont="1" applyFill="1" applyBorder="1" applyAlignment="1">
      <alignment wrapText="1"/>
    </xf>
    <xf numFmtId="0" fontId="6" fillId="0" borderId="3" xfId="0" applyFont="1" applyBorder="1" applyAlignment="1">
      <alignment wrapText="1"/>
    </xf>
    <xf numFmtId="0" fontId="6" fillId="4" borderId="2" xfId="0" applyFont="1" applyFill="1" applyBorder="1" applyAlignment="1">
      <alignment wrapText="1"/>
    </xf>
    <xf numFmtId="0" fontId="5" fillId="0" borderId="3" xfId="0" applyFont="1" applyBorder="1" applyAlignment="1"/>
    <xf numFmtId="0" fontId="7" fillId="2" borderId="1" xfId="0" applyFont="1" applyFill="1" applyBorder="1" applyAlignment="1">
      <alignment horizontal="right" wrapText="1"/>
    </xf>
    <xf numFmtId="0" fontId="6" fillId="3" borderId="11" xfId="0" applyNumberFormat="1" applyFont="1" applyFill="1" applyBorder="1" applyAlignment="1">
      <alignment horizontal="right" wrapText="1"/>
    </xf>
    <xf numFmtId="0" fontId="5" fillId="0" borderId="0" xfId="0" applyFont="1" applyAlignment="1">
      <alignment horizontal="right" wrapText="1"/>
    </xf>
    <xf numFmtId="0" fontId="6" fillId="3" borderId="4" xfId="0" applyFont="1" applyFill="1" applyBorder="1" applyAlignment="1">
      <alignment wrapText="1"/>
    </xf>
    <xf numFmtId="0" fontId="6" fillId="0" borderId="3" xfId="0" applyFont="1" applyBorder="1" applyAlignment="1">
      <alignment horizontal="right" wrapText="1"/>
    </xf>
    <xf numFmtId="0" fontId="6" fillId="0" borderId="10" xfId="0" applyFont="1" applyBorder="1" applyAlignment="1">
      <alignment wrapText="1"/>
    </xf>
    <xf numFmtId="0" fontId="6" fillId="3" borderId="3" xfId="0" applyFont="1" applyFill="1" applyBorder="1" applyAlignment="1">
      <alignment horizontal="center" wrapText="1"/>
    </xf>
    <xf numFmtId="0" fontId="6" fillId="5" borderId="1" xfId="0" applyFont="1" applyFill="1" applyBorder="1" applyAlignment="1">
      <alignment horizontal="right" wrapText="1"/>
    </xf>
    <xf numFmtId="0" fontId="7" fillId="2" borderId="15" xfId="0" applyFont="1" applyFill="1" applyBorder="1" applyAlignment="1">
      <alignment horizontal="right"/>
    </xf>
    <xf numFmtId="0" fontId="6" fillId="0" borderId="11" xfId="0" applyFont="1" applyBorder="1" applyAlignment="1">
      <alignment horizontal="right" wrapText="1"/>
    </xf>
    <xf numFmtId="0" fontId="6" fillId="0" borderId="11" xfId="0" applyFont="1" applyBorder="1" applyAlignment="1">
      <alignment wrapText="1"/>
    </xf>
    <xf numFmtId="0" fontId="6" fillId="0" borderId="11" xfId="0" applyFont="1" applyBorder="1" applyAlignment="1">
      <alignment horizontal="center" wrapText="1"/>
    </xf>
    <xf numFmtId="0" fontId="5" fillId="0" borderId="0" xfId="0" applyFont="1" applyFill="1"/>
    <xf numFmtId="0" fontId="6" fillId="0" borderId="1" xfId="0" applyFont="1" applyBorder="1" applyAlignment="1">
      <alignment horizontal="right" vertical="center" wrapText="1"/>
    </xf>
    <xf numFmtId="0" fontId="6" fillId="3" borderId="3" xfId="0" applyFont="1" applyFill="1" applyBorder="1" applyAlignment="1">
      <alignment horizontal="center" vertical="center" wrapText="1"/>
    </xf>
    <xf numFmtId="0" fontId="12" fillId="0" borderId="0" xfId="0" applyFont="1" applyAlignment="1">
      <alignment vertical="center" wrapText="1"/>
    </xf>
    <xf numFmtId="0" fontId="10" fillId="0" borderId="1" xfId="0" applyFont="1" applyFill="1" applyBorder="1" applyAlignment="1">
      <alignment horizontal="center" vertical="center" wrapText="1"/>
    </xf>
    <xf numFmtId="0" fontId="16" fillId="0" borderId="0" xfId="0" applyFont="1" applyAlignment="1">
      <alignment wrapText="1"/>
    </xf>
    <xf numFmtId="0" fontId="12" fillId="0" borderId="0" xfId="0" applyFont="1" applyAlignment="1">
      <alignment vertical="top" wrapText="1"/>
    </xf>
    <xf numFmtId="0" fontId="0" fillId="0" borderId="0" xfId="0" applyFont="1"/>
    <xf numFmtId="0" fontId="0" fillId="0" borderId="0" xfId="0" applyFont="1" applyFill="1" applyAlignment="1">
      <alignment vertical="center" wrapText="1"/>
    </xf>
    <xf numFmtId="0" fontId="5" fillId="0" borderId="0" xfId="0" applyFont="1" applyFill="1" applyAlignment="1"/>
    <xf numFmtId="0" fontId="6" fillId="0" borderId="2" xfId="0" applyFont="1" applyFill="1" applyBorder="1" applyAlignment="1">
      <alignment wrapText="1"/>
    </xf>
    <xf numFmtId="0" fontId="5" fillId="0" borderId="3" xfId="0" applyFont="1" applyFill="1" applyBorder="1"/>
    <xf numFmtId="0" fontId="14" fillId="0" borderId="0" xfId="0" applyFont="1"/>
    <xf numFmtId="0" fontId="19" fillId="0" borderId="0" xfId="0" applyFont="1"/>
    <xf numFmtId="0" fontId="6" fillId="3" borderId="22" xfId="0" applyFont="1" applyFill="1" applyBorder="1" applyAlignment="1">
      <alignment wrapText="1"/>
    </xf>
    <xf numFmtId="0" fontId="6" fillId="3" borderId="24" xfId="0" applyFont="1" applyFill="1" applyBorder="1" applyAlignment="1">
      <alignment horizontal="right" wrapText="1"/>
    </xf>
    <xf numFmtId="0" fontId="5" fillId="0" borderId="3" xfId="0" applyFont="1" applyBorder="1" applyAlignment="1">
      <alignment horizontal="right"/>
    </xf>
    <xf numFmtId="0" fontId="6" fillId="3" borderId="3" xfId="0" applyFont="1" applyFill="1" applyBorder="1" applyAlignment="1">
      <alignment horizontal="right" wrapText="1"/>
    </xf>
    <xf numFmtId="0" fontId="6" fillId="0" borderId="22" xfId="0" applyFont="1" applyBorder="1" applyAlignment="1">
      <alignment wrapText="1"/>
    </xf>
    <xf numFmtId="0" fontId="11" fillId="3" borderId="1" xfId="0" applyFont="1" applyFill="1" applyBorder="1" applyAlignment="1">
      <alignment horizontal="left" vertical="top" wrapText="1"/>
    </xf>
    <xf numFmtId="0" fontId="15" fillId="3" borderId="1" xfId="0" applyFont="1" applyFill="1" applyBorder="1" applyAlignment="1">
      <alignment horizontal="justify" vertical="center" wrapText="1"/>
    </xf>
    <xf numFmtId="0" fontId="11" fillId="0" borderId="1" xfId="0" applyFont="1" applyFill="1" applyBorder="1" applyAlignment="1">
      <alignment horizontal="left" vertical="top" wrapText="1"/>
    </xf>
    <xf numFmtId="0" fontId="19" fillId="0" borderId="0" xfId="0" applyFont="1" applyAlignment="1">
      <alignment horizontal="left" vertical="center"/>
    </xf>
    <xf numFmtId="0" fontId="6" fillId="0" borderId="13" xfId="0" applyFont="1" applyBorder="1" applyAlignment="1">
      <alignment wrapText="1"/>
    </xf>
    <xf numFmtId="0" fontId="15" fillId="0" borderId="0" xfId="0" applyFont="1" applyFill="1" applyBorder="1" applyAlignment="1">
      <alignment horizontal="left" wrapText="1"/>
    </xf>
    <xf numFmtId="0" fontId="16" fillId="0" borderId="0" xfId="0" applyFont="1" applyAlignment="1"/>
    <xf numFmtId="0" fontId="6" fillId="3" borderId="50" xfId="0" applyFont="1" applyFill="1" applyBorder="1" applyAlignment="1">
      <alignment wrapText="1"/>
    </xf>
    <xf numFmtId="0" fontId="6" fillId="3" borderId="51" xfId="0" applyFont="1" applyFill="1" applyBorder="1" applyAlignment="1">
      <alignment wrapText="1"/>
    </xf>
    <xf numFmtId="0" fontId="6" fillId="4" borderId="49" xfId="0" applyFont="1" applyFill="1" applyBorder="1" applyAlignment="1">
      <alignment wrapText="1"/>
    </xf>
    <xf numFmtId="0" fontId="6" fillId="3" borderId="49" xfId="0" applyFont="1" applyFill="1" applyBorder="1" applyAlignment="1">
      <alignment wrapText="1"/>
    </xf>
    <xf numFmtId="0" fontId="6" fillId="0" borderId="0" xfId="0" applyFont="1" applyFill="1" applyAlignment="1">
      <alignment wrapText="1"/>
    </xf>
    <xf numFmtId="0" fontId="19" fillId="0" borderId="0" xfId="0" applyFont="1" applyAlignment="1"/>
    <xf numFmtId="0" fontId="15" fillId="0" borderId="1" xfId="0" applyFont="1" applyFill="1" applyBorder="1" applyAlignment="1">
      <alignment horizontal="left" vertical="top" wrapText="1"/>
    </xf>
    <xf numFmtId="0" fontId="15" fillId="3" borderId="1" xfId="0" applyFont="1" applyFill="1" applyBorder="1" applyAlignment="1">
      <alignment horizontal="left" vertical="top" wrapText="1"/>
    </xf>
    <xf numFmtId="0" fontId="15" fillId="0" borderId="0" xfId="0" applyFont="1" applyFill="1" applyAlignment="1">
      <alignment horizontal="left" vertical="top" wrapText="1"/>
    </xf>
    <xf numFmtId="0" fontId="11" fillId="0" borderId="0" xfId="0" applyFont="1" applyFill="1" applyAlignment="1">
      <alignment horizontal="left" vertical="top" wrapText="1"/>
    </xf>
    <xf numFmtId="0" fontId="6" fillId="0" borderId="0" xfId="0" applyFont="1" applyBorder="1" applyAlignment="1">
      <alignment wrapText="1"/>
    </xf>
    <xf numFmtId="0" fontId="6" fillId="0" borderId="1" xfId="0" applyFont="1" applyBorder="1" applyAlignment="1">
      <alignment horizontal="center" wrapText="1"/>
    </xf>
    <xf numFmtId="0" fontId="6" fillId="0" borderId="8" xfId="0" applyFont="1" applyBorder="1" applyAlignment="1">
      <alignment horizontal="center" wrapText="1"/>
    </xf>
    <xf numFmtId="0" fontId="7" fillId="2" borderId="3" xfId="0" applyFont="1" applyFill="1" applyBorder="1" applyAlignment="1">
      <alignment horizontal="right" wrapText="1"/>
    </xf>
    <xf numFmtId="0" fontId="6" fillId="3" borderId="4" xfId="0" applyNumberFormat="1" applyFont="1" applyFill="1" applyBorder="1" applyAlignment="1">
      <alignment horizontal="right" wrapText="1"/>
    </xf>
    <xf numFmtId="0" fontId="7" fillId="2" borderId="2" xfId="0" applyFont="1" applyFill="1" applyBorder="1" applyAlignment="1">
      <alignment wrapText="1"/>
    </xf>
    <xf numFmtId="0" fontId="7" fillId="4" borderId="13" xfId="0" applyFont="1" applyFill="1" applyBorder="1" applyAlignment="1">
      <alignment horizontal="right" wrapText="1"/>
    </xf>
    <xf numFmtId="0" fontId="5" fillId="0" borderId="2" xfId="1" applyFont="1" applyBorder="1" applyAlignment="1">
      <alignment wrapText="1"/>
    </xf>
    <xf numFmtId="0" fontId="6" fillId="3" borderId="59" xfId="0" applyFont="1" applyFill="1" applyBorder="1" applyAlignment="1">
      <alignment wrapText="1"/>
    </xf>
    <xf numFmtId="0" fontId="5" fillId="3" borderId="46" xfId="0" applyFont="1" applyFill="1" applyBorder="1"/>
    <xf numFmtId="0" fontId="5" fillId="3" borderId="47" xfId="0" applyFont="1" applyFill="1" applyBorder="1"/>
    <xf numFmtId="0" fontId="5" fillId="0" borderId="11" xfId="0" applyFont="1" applyBorder="1"/>
    <xf numFmtId="0" fontId="5" fillId="0" borderId="2" xfId="0" applyFont="1" applyBorder="1"/>
    <xf numFmtId="0" fontId="5" fillId="0" borderId="10" xfId="0" applyFont="1" applyBorder="1"/>
    <xf numFmtId="0" fontId="7" fillId="3" borderId="21" xfId="0" applyFont="1" applyFill="1" applyBorder="1"/>
    <xf numFmtId="0" fontId="7" fillId="2" borderId="14" xfId="0" applyFont="1" applyFill="1" applyBorder="1" applyAlignment="1">
      <alignment wrapText="1"/>
    </xf>
    <xf numFmtId="0" fontId="6" fillId="3" borderId="52" xfId="0" applyFont="1" applyFill="1" applyBorder="1" applyAlignment="1">
      <alignment wrapText="1"/>
    </xf>
    <xf numFmtId="0" fontId="6" fillId="4" borderId="61" xfId="0" applyFont="1" applyFill="1" applyBorder="1" applyAlignment="1">
      <alignment wrapText="1"/>
    </xf>
    <xf numFmtId="0" fontId="6" fillId="3" borderId="12" xfId="0" applyFont="1" applyFill="1" applyBorder="1" applyAlignment="1">
      <alignment wrapText="1"/>
    </xf>
    <xf numFmtId="0" fontId="18" fillId="0" borderId="0" xfId="0" applyFont="1" applyFill="1" applyAlignment="1">
      <alignment vertical="top" wrapText="1"/>
    </xf>
    <xf numFmtId="0" fontId="6" fillId="0" borderId="2" xfId="0" applyFont="1" applyBorder="1"/>
    <xf numFmtId="0" fontId="6" fillId="3" borderId="1" xfId="0" applyFont="1" applyFill="1" applyBorder="1" applyAlignment="1">
      <alignment horizontal="center" wrapText="1"/>
    </xf>
    <xf numFmtId="0" fontId="6" fillId="0" borderId="11" xfId="0" applyFont="1" applyFill="1" applyBorder="1" applyAlignment="1">
      <alignment wrapText="1"/>
    </xf>
    <xf numFmtId="0" fontId="10" fillId="0" borderId="10" xfId="0" applyFont="1" applyFill="1" applyBorder="1"/>
    <xf numFmtId="0" fontId="15" fillId="0" borderId="4" xfId="0" applyFont="1" applyFill="1" applyBorder="1" applyAlignment="1">
      <alignment horizontal="left" wrapText="1"/>
    </xf>
    <xf numFmtId="0" fontId="10" fillId="0" borderId="0" xfId="0" applyFont="1" applyFill="1" applyBorder="1"/>
    <xf numFmtId="0" fontId="5" fillId="0" borderId="0" xfId="0" applyFont="1" applyFill="1" applyAlignment="1">
      <alignment horizontal="right"/>
    </xf>
    <xf numFmtId="0" fontId="26" fillId="0" borderId="1" xfId="0" applyFont="1" applyFill="1" applyBorder="1" applyAlignment="1"/>
    <xf numFmtId="0" fontId="18" fillId="0" borderId="0" xfId="0" applyFont="1" applyAlignment="1">
      <alignment wrapText="1"/>
    </xf>
    <xf numFmtId="0" fontId="18" fillId="0" borderId="0" xfId="0" applyFont="1" applyAlignment="1">
      <alignment horizontal="right"/>
    </xf>
    <xf numFmtId="0" fontId="18" fillId="0" borderId="0" xfId="0" applyFont="1"/>
    <xf numFmtId="0" fontId="18" fillId="0" borderId="4" xfId="0" applyFont="1" applyFill="1" applyBorder="1"/>
    <xf numFmtId="0" fontId="16" fillId="0" borderId="0" xfId="0" applyFont="1" applyBorder="1" applyAlignment="1">
      <alignment wrapText="1"/>
    </xf>
    <xf numFmtId="0" fontId="18" fillId="0" borderId="0" xfId="0" applyFont="1" applyFill="1"/>
    <xf numFmtId="0" fontId="10" fillId="0" borderId="10" xfId="0" applyFont="1" applyFill="1" applyBorder="1" applyAlignment="1">
      <alignment wrapText="1"/>
    </xf>
    <xf numFmtId="0" fontId="26" fillId="0" borderId="3" xfId="0" applyFont="1" applyFill="1" applyBorder="1" applyAlignment="1">
      <alignment horizontal="center"/>
    </xf>
    <xf numFmtId="0" fontId="18" fillId="0" borderId="0" xfId="0" applyFont="1" applyFill="1" applyAlignment="1">
      <alignment wrapText="1"/>
    </xf>
    <xf numFmtId="0" fontId="18" fillId="0" borderId="0" xfId="0" applyFont="1" applyFill="1" applyAlignment="1">
      <alignment horizontal="right"/>
    </xf>
    <xf numFmtId="0" fontId="6" fillId="0" borderId="10" xfId="0" applyFont="1" applyFill="1" applyBorder="1" applyAlignment="1">
      <alignment wrapText="1"/>
    </xf>
    <xf numFmtId="0" fontId="10" fillId="0" borderId="2" xfId="0" applyFont="1" applyFill="1" applyBorder="1" applyAlignment="1">
      <alignment wrapText="1"/>
    </xf>
    <xf numFmtId="0" fontId="10" fillId="0" borderId="15" xfId="0" applyFont="1" applyFill="1" applyBorder="1" applyAlignment="1">
      <alignment horizontal="center" wrapText="1"/>
    </xf>
    <xf numFmtId="0" fontId="10" fillId="0" borderId="32" xfId="0" applyFont="1" applyFill="1" applyBorder="1" applyAlignment="1">
      <alignment horizontal="center" wrapText="1"/>
    </xf>
    <xf numFmtId="0" fontId="6" fillId="0" borderId="8" xfId="0" applyFont="1" applyBorder="1" applyAlignment="1">
      <alignment wrapText="1"/>
    </xf>
    <xf numFmtId="0" fontId="6" fillId="0" borderId="58" xfId="0" applyFont="1" applyBorder="1" applyAlignment="1">
      <alignment wrapText="1"/>
    </xf>
    <xf numFmtId="0" fontId="18" fillId="3" borderId="3" xfId="0" applyFont="1" applyFill="1" applyBorder="1"/>
    <xf numFmtId="0" fontId="18" fillId="0" borderId="1" xfId="0" applyFont="1" applyBorder="1"/>
    <xf numFmtId="0" fontId="18" fillId="0" borderId="8" xfId="0" applyFont="1" applyBorder="1"/>
    <xf numFmtId="0" fontId="18" fillId="3" borderId="9" xfId="0" applyFont="1" applyFill="1" applyBorder="1"/>
    <xf numFmtId="0" fontId="5" fillId="3" borderId="6" xfId="0" applyFont="1" applyFill="1" applyBorder="1"/>
    <xf numFmtId="0" fontId="6" fillId="0" borderId="0" xfId="0" applyFont="1"/>
    <xf numFmtId="0" fontId="5" fillId="0" borderId="0" xfId="0" applyFont="1" applyAlignment="1">
      <alignment horizontal="left"/>
    </xf>
    <xf numFmtId="0" fontId="18" fillId="3" borderId="1" xfId="0" applyFont="1" applyFill="1" applyBorder="1"/>
    <xf numFmtId="0" fontId="5" fillId="3" borderId="66" xfId="0" applyFont="1" applyFill="1" applyBorder="1"/>
    <xf numFmtId="0" fontId="7" fillId="2" borderId="22" xfId="0" applyFont="1" applyFill="1" applyBorder="1" applyAlignment="1">
      <alignment wrapText="1"/>
    </xf>
    <xf numFmtId="0" fontId="7" fillId="2" borderId="23" xfId="0" applyFont="1" applyFill="1" applyBorder="1" applyAlignment="1">
      <alignment horizontal="right"/>
    </xf>
    <xf numFmtId="0" fontId="10" fillId="0" borderId="11" xfId="0" applyFont="1" applyFill="1" applyBorder="1" applyAlignment="1">
      <alignment horizontal="center" wrapText="1"/>
    </xf>
    <xf numFmtId="0" fontId="18" fillId="0" borderId="2" xfId="0" applyFont="1" applyBorder="1" applyAlignment="1">
      <alignment wrapText="1"/>
    </xf>
    <xf numFmtId="0" fontId="18" fillId="0" borderId="7" xfId="0" applyFont="1" applyBorder="1" applyAlignment="1">
      <alignment wrapText="1"/>
    </xf>
    <xf numFmtId="0" fontId="10" fillId="3" borderId="10" xfId="0" applyFont="1" applyFill="1" applyBorder="1" applyAlignment="1">
      <alignment wrapText="1"/>
    </xf>
    <xf numFmtId="0" fontId="26" fillId="2" borderId="2" xfId="0" applyFont="1" applyFill="1" applyBorder="1" applyAlignment="1">
      <alignment wrapText="1"/>
    </xf>
    <xf numFmtId="0" fontId="6" fillId="2" borderId="3" xfId="0" applyFont="1" applyFill="1" applyBorder="1" applyAlignment="1">
      <alignment horizontal="center" wrapText="1"/>
    </xf>
    <xf numFmtId="0" fontId="6" fillId="3" borderId="6" xfId="0" applyFont="1" applyFill="1" applyBorder="1" applyAlignment="1">
      <alignment horizontal="center" wrapText="1"/>
    </xf>
    <xf numFmtId="0" fontId="6" fillId="3" borderId="1" xfId="0" applyFont="1" applyFill="1" applyBorder="1"/>
    <xf numFmtId="0" fontId="26" fillId="0" borderId="2" xfId="0" applyFont="1" applyFill="1" applyBorder="1" applyAlignment="1">
      <alignment wrapText="1"/>
    </xf>
    <xf numFmtId="0" fontId="6" fillId="2" borderId="2" xfId="0" applyFont="1" applyFill="1" applyBorder="1" applyAlignment="1">
      <alignment vertical="center" wrapText="1"/>
    </xf>
    <xf numFmtId="0" fontId="6" fillId="2" borderId="1" xfId="0" applyNumberFormat="1" applyFont="1" applyFill="1" applyBorder="1" applyAlignment="1">
      <alignment horizontal="center" vertical="center" wrapText="1"/>
    </xf>
    <xf numFmtId="0" fontId="29" fillId="0" borderId="0" xfId="0" applyFont="1" applyAlignment="1">
      <alignment vertical="center" wrapText="1"/>
    </xf>
    <xf numFmtId="0" fontId="29" fillId="0" borderId="0" xfId="0" applyFont="1" applyFill="1" applyAlignment="1">
      <alignment vertical="center" wrapText="1"/>
    </xf>
    <xf numFmtId="0" fontId="7" fillId="3" borderId="10" xfId="0" applyFont="1" applyFill="1" applyBorder="1" applyAlignment="1">
      <alignment wrapText="1"/>
    </xf>
    <xf numFmtId="0" fontId="5" fillId="5" borderId="2" xfId="0" applyFont="1" applyFill="1" applyBorder="1" applyAlignment="1">
      <alignment horizontal="left" wrapText="1" indent="2"/>
    </xf>
    <xf numFmtId="0" fontId="6" fillId="0" borderId="1" xfId="0" applyFont="1" applyBorder="1" applyAlignment="1">
      <alignment horizontal="center" wrapText="1"/>
    </xf>
    <xf numFmtId="0" fontId="5" fillId="0" borderId="7" xfId="0" applyFont="1" applyFill="1" applyBorder="1" applyAlignment="1">
      <alignment wrapText="1"/>
    </xf>
    <xf numFmtId="0" fontId="5" fillId="0" borderId="54" xfId="0" applyFont="1" applyBorder="1"/>
    <xf numFmtId="0" fontId="5" fillId="0" borderId="10" xfId="0" applyFont="1" applyBorder="1" applyAlignment="1">
      <alignment wrapText="1"/>
    </xf>
    <xf numFmtId="0" fontId="6" fillId="3" borderId="5" xfId="0" applyNumberFormat="1" applyFont="1" applyFill="1" applyBorder="1" applyAlignment="1">
      <alignment horizontal="center" vertical="center" wrapText="1"/>
    </xf>
    <xf numFmtId="0" fontId="6" fillId="3" borderId="5" xfId="0" applyFont="1" applyFill="1" applyBorder="1" applyAlignment="1">
      <alignment wrapText="1"/>
    </xf>
    <xf numFmtId="0" fontId="6" fillId="3" borderId="5" xfId="0" applyFont="1" applyFill="1" applyBorder="1" applyAlignment="1">
      <alignment horizontal="right" wrapText="1"/>
    </xf>
    <xf numFmtId="0" fontId="6" fillId="3" borderId="36" xfId="0" applyFont="1" applyFill="1" applyBorder="1" applyAlignment="1">
      <alignment wrapText="1"/>
    </xf>
    <xf numFmtId="0" fontId="6" fillId="3" borderId="67" xfId="0" applyFont="1" applyFill="1" applyBorder="1" applyAlignment="1">
      <alignment wrapText="1"/>
    </xf>
    <xf numFmtId="0" fontId="6" fillId="3" borderId="1" xfId="0" applyFont="1" applyFill="1" applyBorder="1" applyAlignment="1"/>
    <xf numFmtId="165" fontId="6" fillId="3" borderId="1" xfId="5" applyNumberFormat="1" applyFont="1" applyFill="1" applyBorder="1"/>
    <xf numFmtId="0" fontId="6" fillId="0" borderId="1" xfId="0" applyFont="1" applyBorder="1" applyAlignment="1">
      <alignment horizontal="center" wrapText="1"/>
    </xf>
    <xf numFmtId="0" fontId="6" fillId="2" borderId="1" xfId="0" applyFont="1" applyFill="1" applyBorder="1" applyAlignment="1">
      <alignment horizontal="center" wrapText="1"/>
    </xf>
    <xf numFmtId="0" fontId="6" fillId="0" borderId="1" xfId="0" applyFont="1" applyBorder="1" applyAlignment="1">
      <alignment horizontal="center" wrapText="1"/>
    </xf>
    <xf numFmtId="0" fontId="6" fillId="5" borderId="3" xfId="0" applyFont="1" applyFill="1" applyBorder="1" applyAlignment="1">
      <alignment horizontal="right" wrapText="1"/>
    </xf>
    <xf numFmtId="49" fontId="5" fillId="3" borderId="3" xfId="0" applyNumberFormat="1" applyFont="1" applyFill="1" applyBorder="1" applyAlignment="1">
      <alignment horizontal="right"/>
    </xf>
    <xf numFmtId="49" fontId="5" fillId="3" borderId="4" xfId="0" applyNumberFormat="1" applyFont="1" applyFill="1" applyBorder="1" applyAlignment="1">
      <alignment horizontal="right"/>
    </xf>
    <xf numFmtId="0" fontId="6" fillId="0" borderId="3" xfId="0" applyFont="1" applyBorder="1" applyAlignment="1">
      <alignment horizontal="center" vertical="center" wrapText="1"/>
    </xf>
    <xf numFmtId="0" fontId="6" fillId="0" borderId="4" xfId="0" applyFont="1" applyBorder="1" applyAlignment="1">
      <alignment wrapText="1"/>
    </xf>
    <xf numFmtId="0" fontId="18" fillId="0" borderId="3" xfId="0" applyFont="1" applyBorder="1" applyAlignment="1">
      <alignment horizontal="right"/>
    </xf>
    <xf numFmtId="0" fontId="10" fillId="3" borderId="2" xfId="0" applyFont="1" applyFill="1" applyBorder="1" applyAlignment="1">
      <alignment wrapText="1"/>
    </xf>
    <xf numFmtId="0" fontId="10" fillId="3" borderId="3" xfId="0" applyFont="1" applyFill="1" applyBorder="1" applyAlignment="1">
      <alignment horizontal="right" wrapText="1"/>
    </xf>
    <xf numFmtId="0" fontId="6" fillId="3" borderId="42" xfId="0" applyFont="1" applyFill="1" applyBorder="1" applyAlignment="1">
      <alignment wrapText="1"/>
    </xf>
    <xf numFmtId="0" fontId="5" fillId="3" borderId="43" xfId="0" applyFont="1" applyFill="1" applyBorder="1"/>
    <xf numFmtId="0" fontId="5" fillId="3" borderId="44" xfId="0" applyFont="1" applyFill="1" applyBorder="1"/>
    <xf numFmtId="0" fontId="5" fillId="3" borderId="45" xfId="0" applyFont="1" applyFill="1" applyBorder="1"/>
    <xf numFmtId="3" fontId="6" fillId="3" borderId="4" xfId="0" applyNumberFormat="1" applyFont="1" applyFill="1" applyBorder="1" applyAlignment="1">
      <alignment horizontal="right"/>
    </xf>
    <xf numFmtId="3" fontId="18" fillId="0" borderId="1" xfId="0" applyNumberFormat="1" applyFont="1" applyBorder="1" applyAlignment="1">
      <alignment horizontal="right"/>
    </xf>
    <xf numFmtId="3" fontId="18" fillId="0" borderId="1" xfId="0" applyNumberFormat="1" applyFont="1" applyBorder="1"/>
    <xf numFmtId="3" fontId="18" fillId="0" borderId="3" xfId="0" applyNumberFormat="1" applyFont="1" applyBorder="1"/>
    <xf numFmtId="3" fontId="18" fillId="0" borderId="8" xfId="0" applyNumberFormat="1" applyFont="1" applyBorder="1" applyAlignment="1">
      <alignment horizontal="right"/>
    </xf>
    <xf numFmtId="3" fontId="18" fillId="0" borderId="8" xfId="0" applyNumberFormat="1" applyFont="1" applyBorder="1"/>
    <xf numFmtId="3" fontId="18" fillId="0" borderId="9" xfId="0" applyNumberFormat="1" applyFont="1" applyBorder="1"/>
    <xf numFmtId="3" fontId="18" fillId="3" borderId="11" xfId="0" applyNumberFormat="1" applyFont="1" applyFill="1" applyBorder="1"/>
    <xf numFmtId="3" fontId="18" fillId="3" borderId="4" xfId="0" applyNumberFormat="1" applyFont="1" applyFill="1" applyBorder="1"/>
    <xf numFmtId="3" fontId="18" fillId="3" borderId="11" xfId="0" applyNumberFormat="1" applyFont="1" applyFill="1" applyBorder="1" applyAlignment="1">
      <alignment horizontal="right"/>
    </xf>
    <xf numFmtId="17" fontId="11" fillId="0" borderId="1" xfId="0" applyNumberFormat="1" applyFont="1" applyFill="1" applyBorder="1" applyAlignment="1">
      <alignment horizontal="left" vertical="top" wrapText="1"/>
    </xf>
    <xf numFmtId="0" fontId="10" fillId="2" borderId="19" xfId="0" applyFont="1" applyFill="1" applyBorder="1" applyAlignment="1">
      <alignment horizontal="left"/>
    </xf>
    <xf numFmtId="167" fontId="0" fillId="3" borderId="4" xfId="0" applyNumberFormat="1" applyFill="1" applyBorder="1"/>
    <xf numFmtId="167" fontId="0" fillId="0" borderId="1" xfId="0" applyNumberFormat="1" applyBorder="1"/>
    <xf numFmtId="167" fontId="0" fillId="3" borderId="3" xfId="0" applyNumberFormat="1" applyFill="1" applyBorder="1"/>
    <xf numFmtId="167" fontId="0" fillId="0" borderId="11" xfId="0" applyNumberFormat="1" applyBorder="1"/>
    <xf numFmtId="5" fontId="6" fillId="3" borderId="9" xfId="5" applyNumberFormat="1" applyFont="1" applyFill="1" applyBorder="1" applyAlignment="1">
      <alignment wrapText="1"/>
    </xf>
    <xf numFmtId="5" fontId="6" fillId="3" borderId="4" xfId="5" applyNumberFormat="1" applyFont="1" applyFill="1" applyBorder="1" applyAlignment="1">
      <alignment wrapText="1"/>
    </xf>
    <xf numFmtId="0" fontId="6" fillId="0" borderId="1" xfId="1" applyFont="1" applyBorder="1" applyAlignment="1">
      <alignment horizontal="center" wrapText="1"/>
    </xf>
    <xf numFmtId="0" fontId="7" fillId="0" borderId="1" xfId="0" applyFont="1" applyFill="1" applyBorder="1" applyAlignment="1">
      <alignment horizontal="right" wrapText="1"/>
    </xf>
    <xf numFmtId="0" fontId="7" fillId="0" borderId="3" xfId="0" applyFont="1" applyFill="1" applyBorder="1" applyAlignment="1">
      <alignment horizontal="right" wrapText="1"/>
    </xf>
    <xf numFmtId="0" fontId="6" fillId="3" borderId="1" xfId="0" applyNumberFormat="1" applyFont="1" applyFill="1" applyBorder="1" applyAlignment="1">
      <alignment horizontal="right" wrapText="1"/>
    </xf>
    <xf numFmtId="0" fontId="6" fillId="3" borderId="3" xfId="0" applyNumberFormat="1" applyFont="1" applyFill="1" applyBorder="1" applyAlignment="1">
      <alignment horizontal="right" wrapText="1"/>
    </xf>
    <xf numFmtId="0" fontId="6" fillId="0" borderId="11" xfId="0" applyNumberFormat="1" applyFont="1" applyFill="1" applyBorder="1" applyAlignment="1">
      <alignment horizontal="right" wrapText="1"/>
    </xf>
    <xf numFmtId="0" fontId="6" fillId="0" borderId="4" xfId="0" applyNumberFormat="1" applyFont="1" applyFill="1" applyBorder="1" applyAlignment="1">
      <alignment horizontal="right" wrapText="1"/>
    </xf>
    <xf numFmtId="0" fontId="26" fillId="2" borderId="14" xfId="0" applyFont="1" applyFill="1" applyBorder="1" applyAlignment="1">
      <alignment wrapText="1"/>
    </xf>
    <xf numFmtId="0" fontId="18" fillId="3" borderId="41" xfId="0" applyFont="1" applyFill="1" applyBorder="1"/>
    <xf numFmtId="0" fontId="6" fillId="3" borderId="11" xfId="0" applyFont="1" applyFill="1" applyBorder="1" applyAlignment="1">
      <alignment horizontal="center" wrapText="1"/>
    </xf>
    <xf numFmtId="167" fontId="6" fillId="3" borderId="1" xfId="0" applyNumberFormat="1" applyFont="1" applyFill="1" applyBorder="1" applyAlignment="1">
      <alignment wrapText="1"/>
    </xf>
    <xf numFmtId="167" fontId="7" fillId="4" borderId="1" xfId="0" applyNumberFormat="1" applyFont="1" applyFill="1" applyBorder="1" applyAlignment="1">
      <alignment horizontal="right" wrapText="1"/>
    </xf>
    <xf numFmtId="0" fontId="5" fillId="0" borderId="11" xfId="0" applyFont="1" applyFill="1" applyBorder="1" applyAlignment="1">
      <alignment horizontal="center" wrapText="1"/>
    </xf>
    <xf numFmtId="167" fontId="6" fillId="3" borderId="1" xfId="0" applyNumberFormat="1" applyFont="1" applyFill="1" applyBorder="1"/>
    <xf numFmtId="167" fontId="24" fillId="3" borderId="11" xfId="0" applyNumberFormat="1" applyFont="1" applyFill="1" applyBorder="1"/>
    <xf numFmtId="0" fontId="6" fillId="0" borderId="5" xfId="0" applyFont="1" applyBorder="1" applyAlignment="1">
      <alignment horizontal="center" wrapText="1"/>
    </xf>
    <xf numFmtId="0" fontId="6" fillId="0" borderId="1" xfId="0" applyFont="1" applyBorder="1" applyAlignment="1">
      <alignment horizontal="center" wrapText="1"/>
    </xf>
    <xf numFmtId="0" fontId="23" fillId="6" borderId="26" xfId="0" applyFont="1" applyFill="1" applyBorder="1" applyAlignment="1">
      <alignment horizontal="center" vertical="center" wrapText="1"/>
    </xf>
    <xf numFmtId="0" fontId="13" fillId="0" borderId="0" xfId="0" applyFont="1" applyFill="1"/>
    <xf numFmtId="0" fontId="15" fillId="0" borderId="0" xfId="0" applyFont="1"/>
    <xf numFmtId="166" fontId="5" fillId="0" borderId="11" xfId="0" applyNumberFormat="1" applyFont="1" applyFill="1" applyBorder="1" applyAlignment="1">
      <alignment horizontal="center" wrapText="1"/>
    </xf>
    <xf numFmtId="166" fontId="7" fillId="4" borderId="13" xfId="0" applyNumberFormat="1" applyFont="1" applyFill="1" applyBorder="1" applyAlignment="1">
      <alignment horizontal="right" wrapText="1"/>
    </xf>
    <xf numFmtId="166" fontId="7" fillId="4" borderId="1" xfId="0" applyNumberFormat="1" applyFont="1" applyFill="1" applyBorder="1" applyAlignment="1">
      <alignment horizontal="right" wrapText="1"/>
    </xf>
    <xf numFmtId="166" fontId="0" fillId="0" borderId="0" xfId="0" applyNumberFormat="1"/>
    <xf numFmtId="166" fontId="6" fillId="3" borderId="4" xfId="0" applyNumberFormat="1" applyFont="1" applyFill="1" applyBorder="1" applyAlignment="1">
      <alignment horizontal="center" wrapText="1"/>
    </xf>
    <xf numFmtId="166" fontId="7" fillId="2" borderId="16" xfId="0" applyNumberFormat="1" applyFont="1" applyFill="1" applyBorder="1" applyAlignment="1">
      <alignment horizontal="center"/>
    </xf>
    <xf numFmtId="166" fontId="6" fillId="3" borderId="3" xfId="0" applyNumberFormat="1" applyFont="1" applyFill="1" applyBorder="1" applyAlignment="1">
      <alignment wrapText="1"/>
    </xf>
    <xf numFmtId="166" fontId="6" fillId="3" borderId="3" xfId="0" applyNumberFormat="1" applyFont="1" applyFill="1" applyBorder="1"/>
    <xf numFmtId="166" fontId="7" fillId="2" borderId="3" xfId="0" applyNumberFormat="1" applyFont="1" applyFill="1" applyBorder="1" applyAlignment="1">
      <alignment horizontal="center"/>
    </xf>
    <xf numFmtId="166" fontId="24" fillId="3" borderId="4" xfId="0" applyNumberFormat="1" applyFont="1" applyFill="1" applyBorder="1"/>
    <xf numFmtId="0" fontId="16" fillId="0" borderId="0" xfId="0" applyFont="1"/>
    <xf numFmtId="0" fontId="6" fillId="3" borderId="3" xfId="0" applyFont="1" applyFill="1" applyBorder="1" applyAlignment="1">
      <alignment horizontal="center" wrapText="1"/>
    </xf>
    <xf numFmtId="0" fontId="18" fillId="0" borderId="39" xfId="0" applyFont="1" applyBorder="1"/>
    <xf numFmtId="0" fontId="10" fillId="0" borderId="0" xfId="0" applyFont="1" applyFill="1" applyAlignment="1">
      <alignment horizontal="left" vertical="top" wrapText="1"/>
    </xf>
    <xf numFmtId="0" fontId="14" fillId="0" borderId="0" xfId="0" applyFont="1" applyAlignment="1">
      <alignment wrapText="1"/>
    </xf>
    <xf numFmtId="0" fontId="10" fillId="0" borderId="2" xfId="0" applyFont="1" applyBorder="1" applyAlignment="1">
      <alignment wrapText="1"/>
    </xf>
    <xf numFmtId="0" fontId="10" fillId="0" borderId="1" xfId="0" applyFont="1" applyBorder="1" applyAlignment="1">
      <alignment horizontal="right" wrapText="1"/>
    </xf>
    <xf numFmtId="0" fontId="10" fillId="3" borderId="3" xfId="0" applyFont="1" applyFill="1" applyBorder="1" applyAlignment="1">
      <alignment horizontal="center" wrapText="1"/>
    </xf>
    <xf numFmtId="0" fontId="10" fillId="0" borderId="10" xfId="0" applyFont="1" applyBorder="1" applyAlignment="1">
      <alignment wrapText="1"/>
    </xf>
    <xf numFmtId="0" fontId="10" fillId="0" borderId="11" xfId="0" applyFont="1" applyBorder="1" applyAlignment="1">
      <alignment horizontal="right" wrapText="1"/>
    </xf>
    <xf numFmtId="0" fontId="10" fillId="0" borderId="11" xfId="0" applyFont="1" applyBorder="1" applyAlignment="1">
      <alignment wrapText="1"/>
    </xf>
    <xf numFmtId="0" fontId="10" fillId="0" borderId="11" xfId="0" applyFont="1" applyFill="1" applyBorder="1" applyAlignment="1">
      <alignment wrapText="1"/>
    </xf>
    <xf numFmtId="0" fontId="10" fillId="3" borderId="4" xfId="0" applyFont="1" applyFill="1" applyBorder="1" applyAlignment="1">
      <alignment wrapText="1"/>
    </xf>
    <xf numFmtId="0" fontId="10" fillId="2" borderId="2" xfId="0" applyFont="1" applyFill="1" applyBorder="1" applyAlignment="1">
      <alignment wrapText="1"/>
    </xf>
    <xf numFmtId="0" fontId="10" fillId="2" borderId="1" xfId="0" applyFont="1" applyFill="1" applyBorder="1" applyAlignment="1">
      <alignment horizontal="center" wrapText="1"/>
    </xf>
    <xf numFmtId="49" fontId="18" fillId="0" borderId="1" xfId="0" applyNumberFormat="1" applyFont="1" applyBorder="1" applyAlignment="1">
      <alignment horizontal="right"/>
    </xf>
    <xf numFmtId="0" fontId="18" fillId="3" borderId="2" xfId="0" applyFont="1" applyFill="1" applyBorder="1" applyAlignment="1">
      <alignment wrapText="1"/>
    </xf>
    <xf numFmtId="0" fontId="26" fillId="2" borderId="1" xfId="0" applyFont="1" applyFill="1" applyBorder="1" applyAlignment="1">
      <alignment horizontal="right"/>
    </xf>
    <xf numFmtId="0" fontId="18" fillId="3" borderId="7" xfId="0" applyFont="1" applyFill="1" applyBorder="1" applyAlignment="1">
      <alignment wrapText="1"/>
    </xf>
    <xf numFmtId="0" fontId="10" fillId="3" borderId="59" xfId="0" applyFont="1" applyFill="1" applyBorder="1" applyAlignment="1">
      <alignment wrapText="1"/>
    </xf>
    <xf numFmtId="0" fontId="18" fillId="3" borderId="46" xfId="0" applyFont="1" applyFill="1" applyBorder="1"/>
    <xf numFmtId="0" fontId="18" fillId="3" borderId="47" xfId="0" applyFont="1" applyFill="1" applyBorder="1"/>
    <xf numFmtId="0" fontId="26" fillId="2" borderId="15" xfId="0" applyFont="1" applyFill="1" applyBorder="1" applyAlignment="1">
      <alignment horizontal="right"/>
    </xf>
    <xf numFmtId="3" fontId="18" fillId="3" borderId="1" xfId="0" applyNumberFormat="1" applyFont="1" applyFill="1" applyBorder="1" applyAlignment="1">
      <alignment horizontal="right"/>
    </xf>
    <xf numFmtId="3" fontId="18" fillId="3" borderId="1" xfId="0" applyNumberFormat="1" applyFont="1" applyFill="1" applyBorder="1"/>
    <xf numFmtId="3" fontId="18" fillId="3" borderId="3" xfId="0" applyNumberFormat="1" applyFont="1" applyFill="1" applyBorder="1"/>
    <xf numFmtId="0" fontId="10" fillId="0" borderId="18" xfId="0" applyFont="1" applyBorder="1" applyAlignment="1">
      <alignment horizontal="center" wrapText="1"/>
    </xf>
    <xf numFmtId="0" fontId="10" fillId="0" borderId="11" xfId="0" applyFont="1" applyBorder="1" applyAlignment="1">
      <alignment horizontal="center" wrapText="1"/>
    </xf>
    <xf numFmtId="0" fontId="10" fillId="0" borderId="3" xfId="0" applyFont="1" applyBorder="1" applyAlignment="1">
      <alignment horizontal="center" wrapText="1"/>
    </xf>
    <xf numFmtId="0" fontId="10" fillId="0" borderId="1" xfId="1" applyFont="1" applyBorder="1" applyAlignment="1">
      <alignment horizontal="center" wrapText="1"/>
    </xf>
    <xf numFmtId="0" fontId="15" fillId="0" borderId="0" xfId="0" applyFont="1" applyFill="1" applyAlignment="1">
      <alignment vertical="center" wrapText="1"/>
    </xf>
    <xf numFmtId="0" fontId="7" fillId="2" borderId="5" xfId="0" applyFont="1" applyFill="1" applyBorder="1" applyAlignment="1">
      <alignment horizontal="right" wrapText="1"/>
    </xf>
    <xf numFmtId="0" fontId="6" fillId="3" borderId="12" xfId="0" applyNumberFormat="1" applyFont="1" applyFill="1" applyBorder="1" applyAlignment="1">
      <alignment horizontal="right" wrapText="1"/>
    </xf>
    <xf numFmtId="0" fontId="6" fillId="0" borderId="5" xfId="0" applyFont="1" applyBorder="1" applyAlignment="1">
      <alignment horizontal="center" wrapText="1"/>
    </xf>
    <xf numFmtId="0" fontId="10" fillId="0" borderId="30" xfId="1" applyFont="1" applyBorder="1" applyAlignment="1">
      <alignment horizontal="center" vertical="center" wrapText="1"/>
    </xf>
    <xf numFmtId="0" fontId="10" fillId="0" borderId="16" xfId="1" applyFont="1" applyBorder="1" applyAlignment="1">
      <alignment horizontal="center" vertical="center" wrapText="1"/>
    </xf>
    <xf numFmtId="0" fontId="6" fillId="0" borderId="3" xfId="0" applyFont="1" applyBorder="1" applyAlignment="1">
      <alignment horizontal="center" wrapText="1"/>
    </xf>
    <xf numFmtId="0" fontId="10" fillId="0" borderId="1" xfId="0" applyFont="1" applyBorder="1" applyAlignment="1">
      <alignment horizontal="center" wrapText="1"/>
    </xf>
    <xf numFmtId="0" fontId="26" fillId="0" borderId="5" xfId="0" applyFont="1" applyFill="1" applyBorder="1" applyAlignment="1"/>
    <xf numFmtId="0" fontId="18" fillId="0" borderId="0" xfId="0" applyFont="1" applyFill="1" applyAlignment="1">
      <alignment vertical="top"/>
    </xf>
    <xf numFmtId="0" fontId="10" fillId="0" borderId="5" xfId="0" applyFont="1" applyBorder="1" applyAlignment="1">
      <alignment horizontal="center" wrapText="1"/>
    </xf>
    <xf numFmtId="0" fontId="11" fillId="0" borderId="0" xfId="0" applyFont="1" applyFill="1" applyBorder="1" applyAlignment="1">
      <alignment horizontal="left" vertical="top" wrapText="1"/>
    </xf>
    <xf numFmtId="0" fontId="23" fillId="6" borderId="5" xfId="0" applyFont="1" applyFill="1" applyBorder="1" applyAlignment="1">
      <alignment horizontal="center" vertical="center" wrapText="1"/>
    </xf>
    <xf numFmtId="0" fontId="23" fillId="6" borderId="1" xfId="0" applyFont="1" applyFill="1" applyBorder="1" applyAlignment="1">
      <alignment horizontal="center" vertical="center" wrapText="1"/>
    </xf>
    <xf numFmtId="0" fontId="10" fillId="0" borderId="30" xfId="0" applyFont="1" applyFill="1" applyBorder="1" applyAlignment="1">
      <alignment horizontal="center" wrapText="1"/>
    </xf>
    <xf numFmtId="0" fontId="10" fillId="3" borderId="11" xfId="0" applyFont="1" applyFill="1" applyBorder="1" applyAlignment="1">
      <alignment wrapText="1"/>
    </xf>
    <xf numFmtId="0" fontId="10" fillId="0" borderId="0" xfId="0" applyFont="1" applyFill="1" applyBorder="1" applyAlignment="1">
      <alignment wrapText="1"/>
    </xf>
    <xf numFmtId="0" fontId="18" fillId="0" borderId="0" xfId="0" applyFont="1" applyAlignment="1"/>
    <xf numFmtId="0" fontId="10" fillId="0" borderId="16" xfId="0" applyFont="1" applyFill="1" applyBorder="1" applyAlignment="1">
      <alignment horizontal="center" wrapText="1"/>
    </xf>
    <xf numFmtId="0" fontId="10" fillId="0" borderId="1" xfId="0" applyFont="1" applyBorder="1" applyAlignment="1">
      <alignment horizontal="center" wrapText="1"/>
    </xf>
    <xf numFmtId="0" fontId="18" fillId="0" borderId="2" xfId="0" applyFont="1" applyBorder="1" applyAlignment="1"/>
    <xf numFmtId="0" fontId="18" fillId="0" borderId="10" xfId="0" applyFont="1" applyBorder="1" applyAlignment="1">
      <alignment wrapText="1"/>
    </xf>
    <xf numFmtId="0" fontId="6" fillId="0" borderId="1" xfId="0" applyFont="1" applyBorder="1" applyAlignment="1">
      <alignment horizontal="center" wrapText="1"/>
    </xf>
    <xf numFmtId="0" fontId="5" fillId="0" borderId="1" xfId="0" applyFont="1" applyBorder="1" applyAlignment="1">
      <alignment wrapText="1"/>
    </xf>
    <xf numFmtId="0" fontId="5" fillId="0" borderId="3" xfId="0" applyFont="1" applyBorder="1" applyAlignment="1">
      <alignment wrapText="1"/>
    </xf>
    <xf numFmtId="0" fontId="5" fillId="0" borderId="4" xfId="0" applyFont="1" applyBorder="1" applyAlignment="1">
      <alignment wrapText="1"/>
    </xf>
    <xf numFmtId="0" fontId="6" fillId="3" borderId="3" xfId="0" applyFont="1" applyFill="1" applyBorder="1" applyAlignment="1">
      <alignment horizontal="left" wrapText="1"/>
    </xf>
    <xf numFmtId="0" fontId="5" fillId="0" borderId="3" xfId="0" applyFont="1" applyBorder="1" applyAlignment="1">
      <alignment horizontal="left" wrapText="1"/>
    </xf>
    <xf numFmtId="0" fontId="5" fillId="0" borderId="3" xfId="0" applyFont="1" applyBorder="1" applyAlignment="1">
      <alignment horizontal="left"/>
    </xf>
    <xf numFmtId="0" fontId="18" fillId="0" borderId="5" xfId="0" applyFont="1" applyBorder="1"/>
    <xf numFmtId="0" fontId="18" fillId="3" borderId="1" xfId="0" applyFont="1" applyFill="1" applyBorder="1" applyAlignment="1">
      <alignment horizontal="center"/>
    </xf>
    <xf numFmtId="0" fontId="18" fillId="0" borderId="36" xfId="0" applyFont="1" applyBorder="1"/>
    <xf numFmtId="0" fontId="18" fillId="3" borderId="8" xfId="0" applyFont="1" applyFill="1" applyBorder="1" applyAlignment="1">
      <alignment horizontal="center"/>
    </xf>
    <xf numFmtId="0" fontId="18" fillId="3" borderId="46" xfId="0" applyFont="1" applyFill="1" applyBorder="1" applyAlignment="1">
      <alignment horizontal="center"/>
    </xf>
    <xf numFmtId="0" fontId="5" fillId="0" borderId="5" xfId="0" applyFont="1" applyBorder="1"/>
    <xf numFmtId="0" fontId="18" fillId="0" borderId="1" xfId="0" applyFont="1" applyBorder="1" applyAlignment="1">
      <alignment horizontal="center"/>
    </xf>
    <xf numFmtId="0" fontId="5" fillId="3" borderId="43" xfId="0" applyFont="1" applyFill="1" applyBorder="1" applyAlignment="1">
      <alignment horizontal="center"/>
    </xf>
    <xf numFmtId="0" fontId="5" fillId="0" borderId="1" xfId="0" applyFont="1" applyBorder="1" applyAlignment="1">
      <alignment horizontal="center"/>
    </xf>
    <xf numFmtId="0" fontId="5" fillId="0" borderId="11" xfId="0" applyFont="1" applyBorder="1" applyAlignment="1">
      <alignment horizontal="center"/>
    </xf>
    <xf numFmtId="0" fontId="5" fillId="0" borderId="36" xfId="0" applyFont="1" applyBorder="1"/>
    <xf numFmtId="0" fontId="5" fillId="3" borderId="46" xfId="0" applyFont="1" applyFill="1" applyBorder="1" applyAlignment="1">
      <alignment horizontal="center"/>
    </xf>
    <xf numFmtId="0" fontId="7" fillId="2" borderId="14" xfId="0" applyFont="1" applyFill="1" applyBorder="1" applyAlignment="1">
      <alignment horizontal="left" wrapText="1"/>
    </xf>
    <xf numFmtId="0" fontId="6" fillId="3" borderId="11" xfId="0" applyFont="1" applyFill="1" applyBorder="1" applyAlignment="1">
      <alignment horizontal="right"/>
    </xf>
    <xf numFmtId="0" fontId="7" fillId="2" borderId="30" xfId="0" applyFont="1" applyFill="1" applyBorder="1"/>
    <xf numFmtId="0" fontId="7" fillId="2" borderId="31" xfId="0" applyFont="1" applyFill="1" applyBorder="1"/>
    <xf numFmtId="0" fontId="7" fillId="2" borderId="17" xfId="0" applyFont="1" applyFill="1" applyBorder="1"/>
    <xf numFmtId="0" fontId="18" fillId="0" borderId="40" xfId="0" applyFont="1" applyBorder="1"/>
    <xf numFmtId="0" fontId="26" fillId="2" borderId="30" xfId="0" applyFont="1" applyFill="1" applyBorder="1"/>
    <xf numFmtId="0" fontId="26" fillId="2" borderId="31" xfId="0" applyFont="1" applyFill="1" applyBorder="1"/>
    <xf numFmtId="0" fontId="26" fillId="2" borderId="17" xfId="0" applyFont="1" applyFill="1" applyBorder="1"/>
    <xf numFmtId="3" fontId="5" fillId="0" borderId="1" xfId="0" applyNumberFormat="1" applyFont="1" applyBorder="1" applyAlignment="1">
      <alignment horizontal="right"/>
    </xf>
    <xf numFmtId="3" fontId="5" fillId="0" borderId="1" xfId="0" applyNumberFormat="1" applyFont="1" applyBorder="1"/>
    <xf numFmtId="3" fontId="5" fillId="0" borderId="3" xfId="0" applyNumberFormat="1" applyFont="1" applyBorder="1"/>
    <xf numFmtId="3" fontId="5" fillId="0" borderId="8" xfId="0" applyNumberFormat="1" applyFont="1" applyBorder="1" applyAlignment="1">
      <alignment horizontal="right"/>
    </xf>
    <xf numFmtId="3" fontId="5" fillId="0" borderId="8" xfId="0" applyNumberFormat="1" applyFont="1" applyBorder="1"/>
    <xf numFmtId="3" fontId="5" fillId="0" borderId="9" xfId="0" applyNumberFormat="1" applyFont="1" applyBorder="1"/>
    <xf numFmtId="0" fontId="18" fillId="3" borderId="11" xfId="0" applyFont="1" applyFill="1" applyBorder="1" applyAlignment="1">
      <alignment horizontal="center"/>
    </xf>
    <xf numFmtId="0" fontId="10" fillId="0" borderId="7" xfId="0" applyFont="1" applyBorder="1"/>
    <xf numFmtId="0" fontId="15" fillId="0" borderId="9" xfId="0" applyFont="1" applyBorder="1" applyAlignment="1">
      <alignment horizontal="left" wrapText="1"/>
    </xf>
    <xf numFmtId="0" fontId="10" fillId="0" borderId="10" xfId="0" applyFont="1" applyBorder="1"/>
    <xf numFmtId="0" fontId="15" fillId="0" borderId="4" xfId="0" applyFont="1" applyBorder="1" applyAlignment="1">
      <alignment horizontal="left" wrapText="1"/>
    </xf>
    <xf numFmtId="0" fontId="5" fillId="0" borderId="1" xfId="0" applyFont="1" applyBorder="1" applyAlignment="1">
      <alignment horizontal="right"/>
    </xf>
    <xf numFmtId="0" fontId="18" fillId="0" borderId="11" xfId="0" applyFont="1" applyBorder="1" applyAlignment="1">
      <alignment horizontal="right"/>
    </xf>
    <xf numFmtId="0" fontId="18" fillId="0" borderId="11" xfId="0" applyFont="1" applyBorder="1"/>
    <xf numFmtId="0" fontId="10" fillId="0" borderId="26" xfId="0" applyFont="1" applyBorder="1" applyAlignment="1">
      <alignment wrapText="1"/>
    </xf>
    <xf numFmtId="0" fontId="10" fillId="0" borderId="1" xfId="0" applyFont="1" applyBorder="1" applyAlignment="1">
      <alignment wrapText="1"/>
    </xf>
    <xf numFmtId="0" fontId="10" fillId="0" borderId="25" xfId="0" applyFont="1" applyBorder="1" applyAlignment="1">
      <alignment wrapText="1"/>
    </xf>
    <xf numFmtId="0" fontId="10" fillId="0" borderId="5" xfId="0" applyFont="1" applyBorder="1" applyAlignment="1">
      <alignment wrapText="1"/>
    </xf>
    <xf numFmtId="0" fontId="10" fillId="0" borderId="3" xfId="0" applyFont="1" applyBorder="1" applyAlignment="1">
      <alignment wrapText="1"/>
    </xf>
    <xf numFmtId="0" fontId="26" fillId="0" borderId="6" xfId="0" applyFont="1" applyBorder="1"/>
    <xf numFmtId="0" fontId="10" fillId="0" borderId="33" xfId="0" applyFont="1" applyBorder="1" applyAlignment="1">
      <alignment wrapText="1"/>
    </xf>
    <xf numFmtId="0" fontId="10" fillId="0" borderId="38" xfId="0" applyFont="1" applyBorder="1" applyAlignment="1">
      <alignment wrapText="1"/>
    </xf>
    <xf numFmtId="0" fontId="10" fillId="0" borderId="60" xfId="0" applyFont="1" applyBorder="1" applyAlignment="1">
      <alignment wrapText="1"/>
    </xf>
    <xf numFmtId="0" fontId="10" fillId="0" borderId="36" xfId="0" applyFont="1" applyBorder="1" applyAlignment="1">
      <alignment wrapText="1"/>
    </xf>
    <xf numFmtId="0" fontId="10" fillId="0" borderId="7" xfId="0" applyFont="1" applyBorder="1" applyAlignment="1">
      <alignment wrapText="1"/>
    </xf>
    <xf numFmtId="0" fontId="10" fillId="0" borderId="9" xfId="0" applyFont="1" applyBorder="1" applyAlignment="1">
      <alignment wrapText="1"/>
    </xf>
    <xf numFmtId="0" fontId="10" fillId="0" borderId="53" xfId="0" applyFont="1" applyBorder="1" applyAlignment="1">
      <alignment wrapText="1"/>
    </xf>
    <xf numFmtId="167" fontId="5" fillId="0" borderId="1" xfId="0" applyNumberFormat="1" applyFont="1" applyBorder="1"/>
    <xf numFmtId="166" fontId="5" fillId="0" borderId="1" xfId="0" applyNumberFormat="1" applyFont="1" applyBorder="1"/>
    <xf numFmtId="167" fontId="5" fillId="0" borderId="1" xfId="0" applyNumberFormat="1" applyFont="1" applyBorder="1" applyAlignment="1">
      <alignment wrapText="1"/>
    </xf>
    <xf numFmtId="166" fontId="5" fillId="0" borderId="1" xfId="0" applyNumberFormat="1" applyFont="1" applyBorder="1" applyAlignment="1">
      <alignment wrapText="1"/>
    </xf>
    <xf numFmtId="167" fontId="0" fillId="3" borderId="11" xfId="0" applyNumberFormat="1" applyFill="1" applyBorder="1"/>
    <xf numFmtId="166" fontId="0" fillId="3" borderId="11" xfId="0" applyNumberFormat="1" applyFill="1" applyBorder="1"/>
    <xf numFmtId="0" fontId="5" fillId="0" borderId="0" xfId="0" applyFont="1"/>
    <xf numFmtId="0" fontId="7" fillId="0" borderId="0" xfId="0" applyFont="1"/>
    <xf numFmtId="0" fontId="7" fillId="2" borderId="1" xfId="0" applyFont="1" applyFill="1" applyBorder="1" applyAlignment="1">
      <alignment horizontal="right" wrapText="1"/>
    </xf>
    <xf numFmtId="0" fontId="6" fillId="0" borderId="2" xfId="0" applyFont="1" applyFill="1" applyBorder="1" applyAlignment="1">
      <alignment wrapText="1"/>
    </xf>
    <xf numFmtId="0" fontId="7" fillId="2" borderId="3" xfId="0" applyFont="1" applyFill="1" applyBorder="1" applyAlignment="1">
      <alignment horizontal="right" wrapText="1"/>
    </xf>
    <xf numFmtId="0" fontId="7" fillId="2" borderId="2" xfId="0" applyFont="1" applyFill="1" applyBorder="1" applyAlignment="1">
      <alignment wrapText="1"/>
    </xf>
    <xf numFmtId="0" fontId="26" fillId="0" borderId="1" xfId="0" applyFont="1" applyFill="1" applyBorder="1" applyAlignment="1"/>
    <xf numFmtId="0" fontId="26" fillId="0" borderId="3" xfId="0" applyFont="1" applyFill="1" applyBorder="1" applyAlignment="1">
      <alignment horizontal="center"/>
    </xf>
    <xf numFmtId="0" fontId="26" fillId="0" borderId="2" xfId="0" applyFont="1" applyFill="1" applyBorder="1" applyAlignment="1">
      <alignment wrapText="1"/>
    </xf>
    <xf numFmtId="3" fontId="18" fillId="0" borderId="1" xfId="0" applyNumberFormat="1" applyFont="1" applyBorder="1" applyAlignment="1">
      <alignment horizontal="right"/>
    </xf>
    <xf numFmtId="0" fontId="7" fillId="0" borderId="1" xfId="0" applyFont="1" applyFill="1" applyBorder="1" applyAlignment="1">
      <alignment horizontal="right" wrapText="1"/>
    </xf>
    <xf numFmtId="0" fontId="7" fillId="0" borderId="3" xfId="0" applyFont="1" applyFill="1" applyBorder="1" applyAlignment="1">
      <alignment horizontal="right" wrapText="1"/>
    </xf>
    <xf numFmtId="0" fontId="7" fillId="2" borderId="5" xfId="0" applyFont="1" applyFill="1" applyBorder="1" applyAlignment="1">
      <alignment horizontal="right" wrapText="1"/>
    </xf>
    <xf numFmtId="0" fontId="26" fillId="0" borderId="5" xfId="0" applyFont="1" applyFill="1" applyBorder="1" applyAlignment="1"/>
    <xf numFmtId="3" fontId="18" fillId="0" borderId="1" xfId="0" applyNumberFormat="1" applyFont="1" applyBorder="1" applyAlignment="1">
      <alignment horizontal="right" wrapText="1"/>
    </xf>
    <xf numFmtId="3" fontId="18" fillId="0" borderId="11" xfId="0" applyNumberFormat="1" applyFont="1" applyBorder="1" applyAlignment="1">
      <alignment horizontal="right"/>
    </xf>
    <xf numFmtId="0" fontId="0" fillId="0" borderId="0" xfId="0"/>
    <xf numFmtId="0" fontId="0" fillId="0" borderId="0" xfId="0" applyFont="1"/>
    <xf numFmtId="0" fontId="5" fillId="0" borderId="0" xfId="0" applyFont="1"/>
    <xf numFmtId="0" fontId="7" fillId="2" borderId="14" xfId="0" applyFont="1" applyFill="1" applyBorder="1" applyAlignment="1">
      <alignment wrapText="1"/>
    </xf>
    <xf numFmtId="168" fontId="5" fillId="2" borderId="15" xfId="0" applyNumberFormat="1" applyFont="1" applyFill="1" applyBorder="1" applyAlignment="1">
      <alignment horizontal="right"/>
    </xf>
    <xf numFmtId="168" fontId="5" fillId="2" borderId="15" xfId="0" applyNumberFormat="1" applyFont="1" applyFill="1" applyBorder="1"/>
    <xf numFmtId="168" fontId="5" fillId="2" borderId="30" xfId="0" applyNumberFormat="1" applyFont="1" applyFill="1" applyBorder="1"/>
    <xf numFmtId="168" fontId="5" fillId="3" borderId="16" xfId="0" applyNumberFormat="1" applyFont="1" applyFill="1" applyBorder="1"/>
    <xf numFmtId="0" fontId="18" fillId="0" borderId="35" xfId="0" applyFont="1" applyFill="1" applyBorder="1" applyAlignment="1">
      <alignment wrapText="1"/>
    </xf>
    <xf numFmtId="168" fontId="18" fillId="0" borderId="39" xfId="0" applyNumberFormat="1" applyFont="1" applyFill="1" applyBorder="1" applyAlignment="1">
      <alignment horizontal="right"/>
    </xf>
    <xf numFmtId="168" fontId="18" fillId="0" borderId="39" xfId="0" applyNumberFormat="1" applyFont="1" applyFill="1" applyBorder="1"/>
    <xf numFmtId="168" fontId="18" fillId="0" borderId="40" xfId="0" applyNumberFormat="1" applyFont="1" applyFill="1" applyBorder="1"/>
    <xf numFmtId="168" fontId="18" fillId="0" borderId="41" xfId="0" applyNumberFormat="1" applyFont="1" applyFill="1" applyBorder="1"/>
    <xf numFmtId="0" fontId="26" fillId="2" borderId="22" xfId="0" applyFont="1" applyFill="1" applyBorder="1" applyAlignment="1">
      <alignment wrapText="1"/>
    </xf>
    <xf numFmtId="168" fontId="18" fillId="2" borderId="23" xfId="0" applyNumberFormat="1" applyFont="1" applyFill="1" applyBorder="1" applyAlignment="1">
      <alignment horizontal="right"/>
    </xf>
    <xf numFmtId="168" fontId="18" fillId="2" borderId="23" xfId="0" applyNumberFormat="1" applyFont="1" applyFill="1" applyBorder="1"/>
    <xf numFmtId="168" fontId="18" fillId="2" borderId="34" xfId="0" applyNumberFormat="1" applyFont="1" applyFill="1" applyBorder="1"/>
    <xf numFmtId="168" fontId="18" fillId="3" borderId="24" xfId="0" applyNumberFormat="1" applyFont="1" applyFill="1" applyBorder="1"/>
    <xf numFmtId="0" fontId="18" fillId="0" borderId="19" xfId="0" applyFont="1" applyFill="1" applyBorder="1" applyAlignment="1">
      <alignment wrapText="1"/>
    </xf>
    <xf numFmtId="168" fontId="18" fillId="0" borderId="18" xfId="0" applyNumberFormat="1" applyFont="1" applyFill="1" applyBorder="1" applyAlignment="1">
      <alignment horizontal="right"/>
    </xf>
    <xf numFmtId="168" fontId="18" fillId="0" borderId="18" xfId="0" applyNumberFormat="1" applyFont="1" applyFill="1" applyBorder="1"/>
    <xf numFmtId="168" fontId="18" fillId="0" borderId="37" xfId="0" applyNumberFormat="1" applyFont="1" applyFill="1" applyBorder="1"/>
    <xf numFmtId="168" fontId="18" fillId="0" borderId="20" xfId="0" applyNumberFormat="1" applyFont="1" applyFill="1" applyBorder="1"/>
    <xf numFmtId="0" fontId="18" fillId="0" borderId="10" xfId="0" applyFont="1" applyFill="1" applyBorder="1" applyAlignment="1">
      <alignment wrapText="1"/>
    </xf>
    <xf numFmtId="168" fontId="18" fillId="0" borderId="11" xfId="0" applyNumberFormat="1" applyFont="1" applyFill="1" applyBorder="1" applyAlignment="1">
      <alignment horizontal="right"/>
    </xf>
    <xf numFmtId="168" fontId="18" fillId="0" borderId="11" xfId="0" applyNumberFormat="1" applyFont="1" applyFill="1" applyBorder="1"/>
    <xf numFmtId="168" fontId="18" fillId="0" borderId="4" xfId="0" applyNumberFormat="1" applyFont="1" applyFill="1" applyBorder="1"/>
    <xf numFmtId="0" fontId="10" fillId="3" borderId="35" xfId="0" applyFont="1" applyFill="1" applyBorder="1" applyAlignment="1">
      <alignment wrapText="1"/>
    </xf>
    <xf numFmtId="168" fontId="10" fillId="3" borderId="39" xfId="0" applyNumberFormat="1" applyFont="1" applyFill="1" applyBorder="1" applyAlignment="1">
      <alignment horizontal="right"/>
    </xf>
    <xf numFmtId="168" fontId="10" fillId="3" borderId="39" xfId="0" applyNumberFormat="1" applyFont="1" applyFill="1" applyBorder="1"/>
    <xf numFmtId="168" fontId="10" fillId="3" borderId="40" xfId="0" applyNumberFormat="1" applyFont="1" applyFill="1" applyBorder="1"/>
    <xf numFmtId="168" fontId="10" fillId="3" borderId="41" xfId="0" applyNumberFormat="1" applyFont="1" applyFill="1" applyBorder="1"/>
    <xf numFmtId="0" fontId="10" fillId="4" borderId="10" xfId="0" applyFont="1" applyFill="1" applyBorder="1" applyAlignment="1">
      <alignment wrapText="1"/>
    </xf>
    <xf numFmtId="168" fontId="10" fillId="4" borderId="11" xfId="0" applyNumberFormat="1" applyFont="1" applyFill="1" applyBorder="1" applyAlignment="1">
      <alignment horizontal="right"/>
    </xf>
    <xf numFmtId="168" fontId="10" fillId="4" borderId="11" xfId="0" applyNumberFormat="1" applyFont="1" applyFill="1" applyBorder="1"/>
    <xf numFmtId="168" fontId="10" fillId="4" borderId="12" xfId="0" applyNumberFormat="1" applyFont="1" applyFill="1" applyBorder="1"/>
    <xf numFmtId="168" fontId="10" fillId="4" borderId="4" xfId="0" applyNumberFormat="1" applyFont="1" applyFill="1" applyBorder="1"/>
    <xf numFmtId="0" fontId="5" fillId="0" borderId="0" xfId="0" applyFont="1" applyFill="1"/>
    <xf numFmtId="0" fontId="21" fillId="0" borderId="0" xfId="0" applyFont="1" applyFill="1" applyAlignment="1">
      <alignment wrapText="1"/>
    </xf>
    <xf numFmtId="0" fontId="18" fillId="0" borderId="0" xfId="0" applyFont="1" applyFill="1" applyAlignment="1">
      <alignment vertical="top" wrapText="1"/>
    </xf>
    <xf numFmtId="0" fontId="0" fillId="0" borderId="0" xfId="0"/>
    <xf numFmtId="0" fontId="5" fillId="0" borderId="0" xfId="0" applyFont="1"/>
    <xf numFmtId="0" fontId="26" fillId="2" borderId="22" xfId="0" applyFont="1" applyFill="1" applyBorder="1" applyAlignment="1">
      <alignment wrapText="1"/>
    </xf>
    <xf numFmtId="168" fontId="18" fillId="2" borderId="23" xfId="0" applyNumberFormat="1" applyFont="1" applyFill="1" applyBorder="1" applyAlignment="1">
      <alignment horizontal="right"/>
    </xf>
    <xf numFmtId="168" fontId="18" fillId="2" borderId="23" xfId="0" applyNumberFormat="1" applyFont="1" applyFill="1" applyBorder="1"/>
    <xf numFmtId="168" fontId="18" fillId="2" borderId="34" xfId="0" applyNumberFormat="1" applyFont="1" applyFill="1" applyBorder="1"/>
    <xf numFmtId="168" fontId="18" fillId="3" borderId="24" xfId="0" applyNumberFormat="1" applyFont="1" applyFill="1" applyBorder="1"/>
    <xf numFmtId="0" fontId="18" fillId="0" borderId="19" xfId="0" applyFont="1" applyFill="1" applyBorder="1" applyAlignment="1">
      <alignment wrapText="1"/>
    </xf>
    <xf numFmtId="168" fontId="18" fillId="0" borderId="18" xfId="0" applyNumberFormat="1" applyFont="1" applyFill="1" applyBorder="1" applyAlignment="1">
      <alignment horizontal="right"/>
    </xf>
    <xf numFmtId="168" fontId="18" fillId="0" borderId="18" xfId="0" applyNumberFormat="1" applyFont="1" applyFill="1" applyBorder="1"/>
    <xf numFmtId="168" fontId="18" fillId="0" borderId="37" xfId="0" applyNumberFormat="1" applyFont="1" applyFill="1" applyBorder="1"/>
    <xf numFmtId="168" fontId="18" fillId="0" borderId="20" xfId="0" applyNumberFormat="1" applyFont="1" applyFill="1" applyBorder="1"/>
    <xf numFmtId="0" fontId="5" fillId="0" borderId="0" xfId="0" applyFont="1" applyFill="1"/>
    <xf numFmtId="0" fontId="0" fillId="0" borderId="0" xfId="0"/>
    <xf numFmtId="0" fontId="5" fillId="0" borderId="0" xfId="0" applyFont="1"/>
    <xf numFmtId="0" fontId="26" fillId="2" borderId="22" xfId="0" applyFont="1" applyFill="1" applyBorder="1" applyAlignment="1">
      <alignment wrapText="1"/>
    </xf>
    <xf numFmtId="168" fontId="18" fillId="2" borderId="23" xfId="0" applyNumberFormat="1" applyFont="1" applyFill="1" applyBorder="1" applyAlignment="1">
      <alignment horizontal="right"/>
    </xf>
    <xf numFmtId="168" fontId="18" fillId="2" borderId="23" xfId="0" applyNumberFormat="1" applyFont="1" applyFill="1" applyBorder="1"/>
    <xf numFmtId="168" fontId="18" fillId="2" borderId="34" xfId="0" applyNumberFormat="1" applyFont="1" applyFill="1" applyBorder="1"/>
    <xf numFmtId="168" fontId="18" fillId="3" borderId="24" xfId="0" applyNumberFormat="1" applyFont="1" applyFill="1" applyBorder="1"/>
    <xf numFmtId="0" fontId="18" fillId="0" borderId="19" xfId="0" applyFont="1" applyFill="1" applyBorder="1" applyAlignment="1">
      <alignment wrapText="1"/>
    </xf>
    <xf numFmtId="168" fontId="18" fillId="0" borderId="18" xfId="0" applyNumberFormat="1" applyFont="1" applyFill="1" applyBorder="1" applyAlignment="1">
      <alignment horizontal="right"/>
    </xf>
    <xf numFmtId="168" fontId="18" fillId="0" borderId="18" xfId="0" applyNumberFormat="1" applyFont="1" applyFill="1" applyBorder="1"/>
    <xf numFmtId="168" fontId="18" fillId="0" borderId="37" xfId="0" applyNumberFormat="1" applyFont="1" applyFill="1" applyBorder="1"/>
    <xf numFmtId="168" fontId="18" fillId="0" borderId="20" xfId="0" applyNumberFormat="1" applyFont="1" applyFill="1" applyBorder="1"/>
    <xf numFmtId="0" fontId="0" fillId="0" borderId="0" xfId="0"/>
    <xf numFmtId="0" fontId="5" fillId="0" borderId="0" xfId="0" applyFont="1"/>
    <xf numFmtId="0" fontId="26" fillId="2" borderId="22" xfId="0" applyFont="1" applyFill="1" applyBorder="1" applyAlignment="1">
      <alignment wrapText="1"/>
    </xf>
    <xf numFmtId="168" fontId="18" fillId="2" borderId="23" xfId="0" applyNumberFormat="1" applyFont="1" applyFill="1" applyBorder="1" applyAlignment="1">
      <alignment horizontal="right"/>
    </xf>
    <xf numFmtId="168" fontId="18" fillId="2" borderId="23" xfId="0" applyNumberFormat="1" applyFont="1" applyFill="1" applyBorder="1"/>
    <xf numFmtId="168" fontId="18" fillId="2" borderId="34" xfId="0" applyNumberFormat="1" applyFont="1" applyFill="1" applyBorder="1"/>
    <xf numFmtId="168" fontId="18" fillId="3" borderId="24" xfId="0" applyNumberFormat="1" applyFont="1" applyFill="1" applyBorder="1"/>
    <xf numFmtId="0" fontId="18" fillId="0" borderId="19" xfId="0" applyFont="1" applyFill="1" applyBorder="1" applyAlignment="1">
      <alignment wrapText="1"/>
    </xf>
    <xf numFmtId="168" fontId="18" fillId="0" borderId="18" xfId="0" applyNumberFormat="1" applyFont="1" applyFill="1" applyBorder="1" applyAlignment="1">
      <alignment horizontal="right"/>
    </xf>
    <xf numFmtId="168" fontId="18" fillId="0" borderId="18" xfId="0" applyNumberFormat="1" applyFont="1" applyFill="1" applyBorder="1"/>
    <xf numFmtId="168" fontId="18" fillId="0" borderId="37" xfId="0" applyNumberFormat="1" applyFont="1" applyFill="1" applyBorder="1"/>
    <xf numFmtId="168" fontId="18" fillId="0" borderId="20" xfId="0" applyNumberFormat="1" applyFont="1" applyFill="1" applyBorder="1"/>
    <xf numFmtId="0" fontId="0" fillId="0" borderId="0" xfId="0"/>
    <xf numFmtId="0" fontId="5" fillId="0" borderId="0" xfId="0" applyFont="1"/>
    <xf numFmtId="0" fontId="26" fillId="2" borderId="22" xfId="0" applyFont="1" applyFill="1" applyBorder="1" applyAlignment="1">
      <alignment wrapText="1"/>
    </xf>
    <xf numFmtId="168" fontId="18" fillId="2" borderId="23" xfId="0" applyNumberFormat="1" applyFont="1" applyFill="1" applyBorder="1" applyAlignment="1">
      <alignment horizontal="right"/>
    </xf>
    <xf numFmtId="168" fontId="18" fillId="2" borderId="23" xfId="0" applyNumberFormat="1" applyFont="1" applyFill="1" applyBorder="1"/>
    <xf numFmtId="168" fontId="18" fillId="2" borderId="34" xfId="0" applyNumberFormat="1" applyFont="1" applyFill="1" applyBorder="1"/>
    <xf numFmtId="168" fontId="18" fillId="3" borderId="24" xfId="0" applyNumberFormat="1" applyFont="1" applyFill="1" applyBorder="1"/>
    <xf numFmtId="0" fontId="18" fillId="0" borderId="19" xfId="0" applyFont="1" applyFill="1" applyBorder="1" applyAlignment="1">
      <alignment wrapText="1"/>
    </xf>
    <xf numFmtId="168" fontId="18" fillId="0" borderId="18" xfId="0" applyNumberFormat="1" applyFont="1" applyFill="1" applyBorder="1" applyAlignment="1">
      <alignment horizontal="right"/>
    </xf>
    <xf numFmtId="168" fontId="18" fillId="0" borderId="18" xfId="0" applyNumberFormat="1" applyFont="1" applyFill="1" applyBorder="1"/>
    <xf numFmtId="168" fontId="18" fillId="0" borderId="37" xfId="0" applyNumberFormat="1" applyFont="1" applyFill="1" applyBorder="1"/>
    <xf numFmtId="168" fontId="18" fillId="0" borderId="20" xfId="0" applyNumberFormat="1" applyFont="1" applyFill="1" applyBorder="1"/>
    <xf numFmtId="0" fontId="5" fillId="0" borderId="0" xfId="0" applyFont="1" applyFill="1"/>
    <xf numFmtId="0" fontId="0" fillId="0" borderId="0" xfId="0" applyFont="1" applyFill="1" applyAlignment="1">
      <alignment vertical="center" wrapText="1"/>
    </xf>
    <xf numFmtId="0" fontId="0" fillId="0" borderId="0" xfId="0"/>
    <xf numFmtId="0" fontId="5" fillId="0" borderId="0" xfId="0" applyFont="1"/>
    <xf numFmtId="0" fontId="26" fillId="2" borderId="22" xfId="0" applyFont="1" applyFill="1" applyBorder="1" applyAlignment="1">
      <alignment wrapText="1"/>
    </xf>
    <xf numFmtId="168" fontId="18" fillId="2" borderId="23" xfId="0" applyNumberFormat="1" applyFont="1" applyFill="1" applyBorder="1" applyAlignment="1">
      <alignment horizontal="right"/>
    </xf>
    <xf numFmtId="168" fontId="18" fillId="2" borderId="23" xfId="0" applyNumberFormat="1" applyFont="1" applyFill="1" applyBorder="1"/>
    <xf numFmtId="168" fontId="18" fillId="2" borderId="34" xfId="0" applyNumberFormat="1" applyFont="1" applyFill="1" applyBorder="1"/>
    <xf numFmtId="168" fontId="18" fillId="3" borderId="24" xfId="0" applyNumberFormat="1" applyFont="1" applyFill="1" applyBorder="1"/>
    <xf numFmtId="0" fontId="18" fillId="0" borderId="19" xfId="0" applyFont="1" applyFill="1" applyBorder="1" applyAlignment="1">
      <alignment wrapText="1"/>
    </xf>
    <xf numFmtId="168" fontId="18" fillId="0" borderId="18" xfId="0" applyNumberFormat="1" applyFont="1" applyFill="1" applyBorder="1" applyAlignment="1">
      <alignment horizontal="right"/>
    </xf>
    <xf numFmtId="168" fontId="18" fillId="0" borderId="18" xfId="0" applyNumberFormat="1" applyFont="1" applyFill="1" applyBorder="1"/>
    <xf numFmtId="168" fontId="18" fillId="0" borderId="37" xfId="0" applyNumberFormat="1" applyFont="1" applyFill="1" applyBorder="1"/>
    <xf numFmtId="168" fontId="18" fillId="0" borderId="20" xfId="0" applyNumberFormat="1" applyFont="1" applyFill="1" applyBorder="1"/>
    <xf numFmtId="0" fontId="6" fillId="4" borderId="14" xfId="0" applyFont="1" applyFill="1" applyBorder="1" applyAlignment="1">
      <alignment wrapText="1"/>
    </xf>
    <xf numFmtId="0" fontId="5" fillId="4" borderId="15" xfId="0" applyFont="1" applyFill="1" applyBorder="1"/>
    <xf numFmtId="0" fontId="6" fillId="3" borderId="15" xfId="0" applyFont="1" applyFill="1" applyBorder="1"/>
    <xf numFmtId="0" fontId="6" fillId="3" borderId="16" xfId="0" applyFont="1" applyFill="1" applyBorder="1"/>
    <xf numFmtId="0" fontId="7" fillId="0" borderId="0" xfId="0" applyFont="1"/>
    <xf numFmtId="0" fontId="6" fillId="4" borderId="2" xfId="0" applyFont="1" applyFill="1" applyBorder="1" applyAlignment="1">
      <alignment wrapText="1"/>
    </xf>
    <xf numFmtId="0" fontId="5" fillId="4" borderId="1" xfId="0" applyFont="1" applyFill="1" applyBorder="1"/>
    <xf numFmtId="0" fontId="6" fillId="3" borderId="1" xfId="0" applyFont="1" applyFill="1" applyBorder="1"/>
    <xf numFmtId="0" fontId="6" fillId="3" borderId="3" xfId="0" applyFont="1" applyFill="1" applyBorder="1"/>
    <xf numFmtId="0" fontId="6" fillId="3" borderId="10" xfId="0" applyFont="1" applyFill="1" applyBorder="1" applyAlignment="1">
      <alignment wrapText="1"/>
    </xf>
    <xf numFmtId="0" fontId="6" fillId="3" borderId="11" xfId="0" applyFont="1" applyFill="1" applyBorder="1"/>
    <xf numFmtId="0" fontId="6" fillId="3" borderId="4" xfId="0" applyFont="1" applyFill="1" applyBorder="1"/>
    <xf numFmtId="0" fontId="6" fillId="0" borderId="2" xfId="0" applyFont="1" applyBorder="1" applyAlignment="1">
      <alignment wrapText="1"/>
    </xf>
    <xf numFmtId="0" fontId="7" fillId="2" borderId="2" xfId="0" applyFont="1" applyFill="1" applyBorder="1" applyAlignment="1">
      <alignment wrapText="1"/>
    </xf>
    <xf numFmtId="0" fontId="6" fillId="2" borderId="3" xfId="0" applyFont="1" applyFill="1" applyBorder="1" applyAlignment="1">
      <alignment horizontal="center" wrapText="1"/>
    </xf>
    <xf numFmtId="0" fontId="7" fillId="4" borderId="2" xfId="0" applyFont="1" applyFill="1" applyBorder="1" applyAlignment="1">
      <alignment wrapText="1"/>
    </xf>
    <xf numFmtId="0" fontId="6" fillId="0" borderId="1" xfId="0" applyFont="1" applyBorder="1" applyAlignment="1">
      <alignment horizontal="center" wrapText="1"/>
    </xf>
    <xf numFmtId="0" fontId="6" fillId="0" borderId="2" xfId="0" applyFont="1" applyFill="1" applyBorder="1" applyAlignment="1">
      <alignment wrapText="1"/>
    </xf>
    <xf numFmtId="0" fontId="5" fillId="4" borderId="1" xfId="0" applyFont="1" applyFill="1" applyBorder="1"/>
    <xf numFmtId="0" fontId="6" fillId="3" borderId="1" xfId="0" applyFont="1" applyFill="1" applyBorder="1"/>
    <xf numFmtId="0" fontId="6" fillId="3" borderId="3" xfId="0" applyFont="1" applyFill="1" applyBorder="1"/>
    <xf numFmtId="0" fontId="6" fillId="0" borderId="2" xfId="0" applyFont="1" applyFill="1" applyBorder="1" applyAlignment="1">
      <alignment horizontal="left" wrapText="1"/>
    </xf>
    <xf numFmtId="0" fontId="6" fillId="3" borderId="2" xfId="0" applyFont="1" applyFill="1" applyBorder="1" applyAlignment="1">
      <alignment wrapText="1"/>
    </xf>
    <xf numFmtId="0" fontId="7" fillId="2" borderId="2" xfId="0" applyFont="1" applyFill="1" applyBorder="1" applyAlignment="1">
      <alignment wrapText="1"/>
    </xf>
    <xf numFmtId="0" fontId="6" fillId="2" borderId="3" xfId="0" applyFont="1" applyFill="1" applyBorder="1" applyAlignment="1">
      <alignment horizontal="center" wrapText="1"/>
    </xf>
    <xf numFmtId="0" fontId="6" fillId="0" borderId="2" xfId="0" applyFont="1" applyFill="1" applyBorder="1" applyAlignment="1">
      <alignment wrapText="1"/>
    </xf>
    <xf numFmtId="0" fontId="6" fillId="3" borderId="1" xfId="0" applyFont="1" applyFill="1" applyBorder="1"/>
    <xf numFmtId="0" fontId="6" fillId="3" borderId="3" xfId="0" applyFont="1" applyFill="1" applyBorder="1"/>
    <xf numFmtId="0" fontId="6" fillId="0" borderId="2" xfId="0" applyFont="1" applyFill="1" applyBorder="1" applyAlignment="1">
      <alignment horizontal="left" wrapText="1"/>
    </xf>
    <xf numFmtId="0" fontId="6" fillId="3" borderId="2" xfId="0" applyFont="1" applyFill="1" applyBorder="1" applyAlignment="1">
      <alignment wrapText="1"/>
    </xf>
    <xf numFmtId="0" fontId="7" fillId="0" borderId="2" xfId="0" applyFont="1" applyFill="1" applyBorder="1" applyAlignment="1">
      <alignment wrapText="1"/>
    </xf>
    <xf numFmtId="0" fontId="6" fillId="0" borderId="1" xfId="0" applyFont="1" applyFill="1" applyBorder="1" applyAlignment="1">
      <alignment horizontal="center" wrapText="1"/>
    </xf>
    <xf numFmtId="0" fontId="5" fillId="0" borderId="1" xfId="0" applyFont="1" applyFill="1" applyBorder="1"/>
    <xf numFmtId="0" fontId="7" fillId="2" borderId="2" xfId="0" applyFont="1" applyFill="1" applyBorder="1" applyAlignment="1">
      <alignment wrapText="1"/>
    </xf>
    <xf numFmtId="0" fontId="6" fillId="2" borderId="3" xfId="0" applyFont="1" applyFill="1" applyBorder="1" applyAlignment="1">
      <alignment horizontal="center" wrapText="1"/>
    </xf>
    <xf numFmtId="0" fontId="6" fillId="0" borderId="2" xfId="0" applyFont="1" applyFill="1" applyBorder="1" applyAlignment="1">
      <alignment wrapText="1"/>
    </xf>
    <xf numFmtId="0" fontId="6" fillId="3" borderId="1" xfId="0" applyFont="1" applyFill="1" applyBorder="1"/>
    <xf numFmtId="0" fontId="6" fillId="3" borderId="3" xfId="0" applyFont="1" applyFill="1" applyBorder="1"/>
    <xf numFmtId="0" fontId="6" fillId="0" borderId="2" xfId="0" applyFont="1" applyFill="1" applyBorder="1" applyAlignment="1">
      <alignment horizontal="left" wrapText="1"/>
    </xf>
    <xf numFmtId="0" fontId="6" fillId="3" borderId="2" xfId="0" applyFont="1" applyFill="1" applyBorder="1" applyAlignment="1">
      <alignment wrapText="1"/>
    </xf>
    <xf numFmtId="0" fontId="7" fillId="0" borderId="2" xfId="0" applyFont="1" applyFill="1" applyBorder="1" applyAlignment="1">
      <alignment wrapText="1"/>
    </xf>
    <xf numFmtId="0" fontId="6" fillId="0" borderId="1" xfId="0" applyFont="1" applyFill="1" applyBorder="1" applyAlignment="1">
      <alignment horizontal="center" wrapText="1"/>
    </xf>
    <xf numFmtId="0" fontId="5" fillId="0" borderId="1" xfId="0" applyFont="1" applyFill="1" applyBorder="1"/>
    <xf numFmtId="0" fontId="7" fillId="2" borderId="2" xfId="0" applyFont="1" applyFill="1" applyBorder="1" applyAlignment="1">
      <alignment wrapText="1"/>
    </xf>
    <xf numFmtId="0" fontId="6" fillId="2" borderId="3" xfId="0" applyFont="1" applyFill="1" applyBorder="1" applyAlignment="1">
      <alignment horizontal="center" wrapText="1"/>
    </xf>
    <xf numFmtId="0" fontId="6" fillId="0" borderId="2" xfId="0" applyFont="1" applyFill="1" applyBorder="1" applyAlignment="1">
      <alignment wrapText="1"/>
    </xf>
    <xf numFmtId="0" fontId="6" fillId="3" borderId="1" xfId="0" applyFont="1" applyFill="1" applyBorder="1"/>
    <xf numFmtId="0" fontId="6" fillId="3" borderId="3" xfId="0" applyFont="1" applyFill="1" applyBorder="1"/>
    <xf numFmtId="0" fontId="6" fillId="0" borderId="2" xfId="0" applyFont="1" applyFill="1" applyBorder="1" applyAlignment="1">
      <alignment horizontal="left" wrapText="1"/>
    </xf>
    <xf numFmtId="0" fontId="6" fillId="3" borderId="2" xfId="0" applyFont="1" applyFill="1" applyBorder="1" applyAlignment="1">
      <alignment wrapText="1"/>
    </xf>
    <xf numFmtId="0" fontId="7" fillId="0" borderId="2" xfId="0" applyFont="1" applyFill="1" applyBorder="1" applyAlignment="1">
      <alignment wrapText="1"/>
    </xf>
    <xf numFmtId="0" fontId="6" fillId="0" borderId="1" xfId="0" applyFont="1" applyFill="1" applyBorder="1" applyAlignment="1">
      <alignment horizontal="center" wrapText="1"/>
    </xf>
    <xf numFmtId="0" fontId="5" fillId="0" borderId="1" xfId="0" applyFont="1" applyFill="1" applyBorder="1"/>
    <xf numFmtId="0" fontId="7" fillId="2" borderId="2" xfId="0" applyFont="1" applyFill="1" applyBorder="1" applyAlignment="1">
      <alignment wrapText="1"/>
    </xf>
    <xf numFmtId="0" fontId="6" fillId="2" borderId="3" xfId="0" applyFont="1" applyFill="1" applyBorder="1" applyAlignment="1">
      <alignment horizontal="center" wrapText="1"/>
    </xf>
    <xf numFmtId="0" fontId="6" fillId="0" borderId="2" xfId="0" applyFont="1" applyFill="1" applyBorder="1" applyAlignment="1">
      <alignment wrapText="1"/>
    </xf>
    <xf numFmtId="0" fontId="6" fillId="3" borderId="1" xfId="0" applyFont="1" applyFill="1" applyBorder="1"/>
    <xf numFmtId="0" fontId="6" fillId="3" borderId="3" xfId="0" applyFont="1" applyFill="1" applyBorder="1"/>
    <xf numFmtId="0" fontId="6" fillId="0" borderId="2" xfId="0" applyFont="1" applyFill="1" applyBorder="1" applyAlignment="1">
      <alignment horizontal="left" wrapText="1"/>
    </xf>
    <xf numFmtId="0" fontId="6" fillId="3" borderId="2" xfId="0" applyFont="1" applyFill="1" applyBorder="1" applyAlignment="1">
      <alignment wrapText="1"/>
    </xf>
    <xf numFmtId="0" fontId="7" fillId="0" borderId="2" xfId="0" applyFont="1" applyFill="1" applyBorder="1" applyAlignment="1">
      <alignment wrapText="1"/>
    </xf>
    <xf numFmtId="0" fontId="6" fillId="0" borderId="1" xfId="0" applyFont="1" applyFill="1" applyBorder="1" applyAlignment="1">
      <alignment horizontal="center" wrapText="1"/>
    </xf>
    <xf numFmtId="0" fontId="5" fillId="0" borderId="1" xfId="0" applyFont="1" applyFill="1" applyBorder="1"/>
    <xf numFmtId="0" fontId="7" fillId="2" borderId="2" xfId="0" applyFont="1" applyFill="1" applyBorder="1" applyAlignment="1">
      <alignment wrapText="1"/>
    </xf>
    <xf numFmtId="0" fontId="6" fillId="2" borderId="3" xfId="0" applyFont="1" applyFill="1" applyBorder="1" applyAlignment="1">
      <alignment horizontal="center" wrapText="1"/>
    </xf>
    <xf numFmtId="0" fontId="6" fillId="0" borderId="2" xfId="0" applyFont="1" applyFill="1" applyBorder="1" applyAlignment="1">
      <alignment wrapText="1"/>
    </xf>
    <xf numFmtId="0" fontId="6" fillId="3" borderId="1" xfId="0" applyFont="1" applyFill="1" applyBorder="1"/>
    <xf numFmtId="0" fontId="6" fillId="3" borderId="3" xfId="0" applyFont="1" applyFill="1" applyBorder="1"/>
    <xf numFmtId="0" fontId="6" fillId="0" borderId="2" xfId="0" applyFont="1" applyFill="1" applyBorder="1" applyAlignment="1">
      <alignment horizontal="left" wrapText="1"/>
    </xf>
    <xf numFmtId="0" fontId="6" fillId="3" borderId="2" xfId="0" applyFont="1" applyFill="1" applyBorder="1" applyAlignment="1">
      <alignment wrapText="1"/>
    </xf>
    <xf numFmtId="0" fontId="7" fillId="0" borderId="2" xfId="0" applyFont="1" applyFill="1" applyBorder="1" applyAlignment="1">
      <alignment wrapText="1"/>
    </xf>
    <xf numFmtId="0" fontId="6" fillId="0" borderId="1" xfId="0" applyFont="1" applyFill="1" applyBorder="1" applyAlignment="1">
      <alignment horizontal="center" wrapText="1"/>
    </xf>
    <xf numFmtId="0" fontId="5" fillId="0" borderId="1" xfId="0" applyFont="1" applyFill="1" applyBorder="1"/>
    <xf numFmtId="0" fontId="7" fillId="2" borderId="2" xfId="0" applyFont="1" applyFill="1" applyBorder="1" applyAlignment="1">
      <alignment wrapText="1"/>
    </xf>
    <xf numFmtId="0" fontId="6" fillId="2" borderId="3" xfId="0" applyFont="1" applyFill="1" applyBorder="1" applyAlignment="1">
      <alignment horizontal="center" wrapText="1"/>
    </xf>
    <xf numFmtId="0" fontId="6" fillId="0" borderId="2" xfId="0" applyFont="1" applyFill="1" applyBorder="1" applyAlignment="1">
      <alignment wrapText="1"/>
    </xf>
    <xf numFmtId="0" fontId="6" fillId="3" borderId="1" xfId="0" applyFont="1" applyFill="1" applyBorder="1"/>
    <xf numFmtId="0" fontId="6" fillId="3" borderId="3" xfId="0" applyFont="1" applyFill="1" applyBorder="1"/>
    <xf numFmtId="0" fontId="6" fillId="0" borderId="2" xfId="0" applyFont="1" applyFill="1" applyBorder="1" applyAlignment="1">
      <alignment horizontal="left" wrapText="1"/>
    </xf>
    <xf numFmtId="0" fontId="6" fillId="3" borderId="2" xfId="0" applyFont="1" applyFill="1" applyBorder="1" applyAlignment="1">
      <alignment wrapText="1"/>
    </xf>
    <xf numFmtId="0" fontId="7" fillId="0" borderId="2" xfId="0" applyFont="1" applyFill="1" applyBorder="1" applyAlignment="1">
      <alignment wrapText="1"/>
    </xf>
    <xf numFmtId="0" fontId="6" fillId="0" borderId="1" xfId="0" applyFont="1" applyFill="1" applyBorder="1" applyAlignment="1">
      <alignment horizontal="center" wrapText="1"/>
    </xf>
    <xf numFmtId="0" fontId="5" fillId="0" borderId="1" xfId="0" applyFont="1" applyFill="1" applyBorder="1"/>
    <xf numFmtId="0" fontId="26" fillId="2" borderId="2" xfId="0" applyFont="1" applyFill="1" applyBorder="1" applyAlignment="1">
      <alignment wrapText="1"/>
    </xf>
    <xf numFmtId="0" fontId="6" fillId="3" borderId="7" xfId="0" applyFont="1" applyFill="1" applyBorder="1" applyAlignment="1">
      <alignment wrapText="1"/>
    </xf>
    <xf numFmtId="0" fontId="6" fillId="3" borderId="59" xfId="0" applyFont="1" applyFill="1" applyBorder="1" applyAlignment="1">
      <alignment wrapText="1"/>
    </xf>
    <xf numFmtId="0" fontId="6" fillId="3" borderId="46" xfId="0" applyFont="1" applyFill="1" applyBorder="1"/>
    <xf numFmtId="0" fontId="6" fillId="3" borderId="47" xfId="0" applyFont="1" applyFill="1" applyBorder="1"/>
    <xf numFmtId="0" fontId="10" fillId="3" borderId="46" xfId="0" applyFont="1" applyFill="1" applyBorder="1"/>
    <xf numFmtId="0" fontId="26" fillId="2" borderId="22" xfId="0" applyFont="1" applyFill="1" applyBorder="1" applyAlignment="1">
      <alignment wrapText="1"/>
    </xf>
    <xf numFmtId="0" fontId="18" fillId="2" borderId="23" xfId="0" applyFont="1" applyFill="1" applyBorder="1"/>
    <xf numFmtId="0" fontId="10" fillId="2" borderId="69" xfId="0" applyFont="1" applyFill="1" applyBorder="1" applyAlignment="1">
      <alignment wrapText="1"/>
    </xf>
    <xf numFmtId="0" fontId="18" fillId="2" borderId="69" xfId="0" applyFont="1" applyFill="1" applyBorder="1" applyAlignment="1">
      <alignment horizontal="right"/>
    </xf>
    <xf numFmtId="0" fontId="18" fillId="2" borderId="24" xfId="0" applyFont="1" applyFill="1" applyBorder="1"/>
    <xf numFmtId="0" fontId="10" fillId="4" borderId="10" xfId="0" applyFont="1" applyFill="1" applyBorder="1" applyAlignment="1">
      <alignment wrapText="1"/>
    </xf>
    <xf numFmtId="0" fontId="18" fillId="0" borderId="18" xfId="0" applyFont="1" applyFill="1" applyBorder="1"/>
    <xf numFmtId="0" fontId="10" fillId="4" borderId="58" xfId="0" applyFont="1" applyFill="1" applyBorder="1" applyAlignment="1">
      <alignment wrapText="1"/>
    </xf>
    <xf numFmtId="0" fontId="18" fillId="0" borderId="58" xfId="0" applyFont="1" applyFill="1" applyBorder="1"/>
    <xf numFmtId="0" fontId="18" fillId="0" borderId="20" xfId="0" applyFont="1" applyFill="1" applyBorder="1"/>
    <xf numFmtId="0" fontId="18" fillId="0" borderId="11" xfId="0" applyFont="1" applyFill="1" applyBorder="1"/>
    <xf numFmtId="0" fontId="18" fillId="0" borderId="4" xfId="0" applyFont="1" applyFill="1" applyBorder="1"/>
    <xf numFmtId="0" fontId="26" fillId="2" borderId="22" xfId="0" applyFont="1" applyFill="1" applyBorder="1" applyAlignment="1">
      <alignment wrapText="1"/>
    </xf>
    <xf numFmtId="0" fontId="18" fillId="2" borderId="23" xfId="0" applyFont="1" applyFill="1" applyBorder="1"/>
    <xf numFmtId="0" fontId="10" fillId="2" borderId="69" xfId="0" applyFont="1" applyFill="1" applyBorder="1" applyAlignment="1">
      <alignment wrapText="1"/>
    </xf>
    <xf numFmtId="0" fontId="18" fillId="2" borderId="69" xfId="0" applyFont="1" applyFill="1" applyBorder="1" applyAlignment="1">
      <alignment horizontal="right"/>
    </xf>
    <xf numFmtId="0" fontId="18" fillId="2" borderId="24" xfId="0" applyFont="1" applyFill="1" applyBorder="1"/>
    <xf numFmtId="0" fontId="10" fillId="4" borderId="10" xfId="0" applyFont="1" applyFill="1" applyBorder="1" applyAlignment="1">
      <alignment wrapText="1"/>
    </xf>
    <xf numFmtId="0" fontId="10" fillId="4" borderId="58" xfId="0" applyFont="1" applyFill="1" applyBorder="1" applyAlignment="1">
      <alignment wrapText="1"/>
    </xf>
    <xf numFmtId="0" fontId="18" fillId="0" borderId="58" xfId="0" applyFont="1" applyFill="1" applyBorder="1"/>
    <xf numFmtId="0" fontId="18" fillId="0" borderId="11" xfId="0" applyFont="1" applyFill="1" applyBorder="1"/>
    <xf numFmtId="0" fontId="18" fillId="0" borderId="4" xfId="0" applyFont="1" applyFill="1" applyBorder="1"/>
    <xf numFmtId="0" fontId="26" fillId="2" borderId="22" xfId="0" applyFont="1" applyFill="1" applyBorder="1" applyAlignment="1">
      <alignment wrapText="1"/>
    </xf>
    <xf numFmtId="0" fontId="10" fillId="2" borderId="69" xfId="0" applyFont="1" applyFill="1" applyBorder="1" applyAlignment="1">
      <alignment wrapText="1"/>
    </xf>
    <xf numFmtId="0" fontId="18" fillId="2" borderId="69" xfId="0" applyFont="1" applyFill="1" applyBorder="1" applyAlignment="1">
      <alignment horizontal="right"/>
    </xf>
    <xf numFmtId="0" fontId="18" fillId="2" borderId="24" xfId="0" applyFont="1" applyFill="1" applyBorder="1"/>
    <xf numFmtId="0" fontId="10" fillId="4" borderId="10" xfId="0" applyFont="1" applyFill="1" applyBorder="1" applyAlignment="1">
      <alignment wrapText="1"/>
    </xf>
    <xf numFmtId="0" fontId="10" fillId="4" borderId="58" xfId="0" applyFont="1" applyFill="1" applyBorder="1" applyAlignment="1">
      <alignment wrapText="1"/>
    </xf>
    <xf numFmtId="0" fontId="18" fillId="0" borderId="58" xfId="0" applyFont="1" applyFill="1" applyBorder="1"/>
    <xf numFmtId="0" fontId="18" fillId="2" borderId="23" xfId="0" applyFont="1" applyFill="1" applyBorder="1" applyAlignment="1">
      <alignment horizontal="right"/>
    </xf>
    <xf numFmtId="0" fontId="18" fillId="0" borderId="11" xfId="0" applyFont="1" applyFill="1" applyBorder="1"/>
    <xf numFmtId="0" fontId="18" fillId="0" borderId="4" xfId="0" applyFont="1" applyFill="1" applyBorder="1"/>
    <xf numFmtId="0" fontId="26" fillId="2" borderId="22" xfId="0" applyFont="1" applyFill="1" applyBorder="1" applyAlignment="1">
      <alignment wrapText="1"/>
    </xf>
    <xf numFmtId="0" fontId="18" fillId="2" borderId="23" xfId="0" applyFont="1" applyFill="1" applyBorder="1"/>
    <xf numFmtId="0" fontId="10" fillId="2" borderId="69" xfId="0" applyFont="1" applyFill="1" applyBorder="1" applyAlignment="1">
      <alignment wrapText="1"/>
    </xf>
    <xf numFmtId="0" fontId="18" fillId="2" borderId="69" xfId="0" applyFont="1" applyFill="1" applyBorder="1" applyAlignment="1">
      <alignment horizontal="right"/>
    </xf>
    <xf numFmtId="0" fontId="18" fillId="2" borderId="24" xfId="0" applyFont="1" applyFill="1" applyBorder="1"/>
    <xf numFmtId="0" fontId="10" fillId="4" borderId="10" xfId="0" applyFont="1" applyFill="1" applyBorder="1" applyAlignment="1">
      <alignment wrapText="1"/>
    </xf>
    <xf numFmtId="0" fontId="10" fillId="4" borderId="58" xfId="0" applyFont="1" applyFill="1" applyBorder="1" applyAlignment="1">
      <alignment wrapText="1"/>
    </xf>
    <xf numFmtId="0" fontId="18" fillId="0" borderId="58" xfId="0" applyFont="1" applyFill="1" applyBorder="1"/>
    <xf numFmtId="0" fontId="18" fillId="0" borderId="11" xfId="0" applyFont="1" applyFill="1" applyBorder="1"/>
    <xf numFmtId="0" fontId="18" fillId="0" borderId="4" xfId="0" applyFont="1" applyFill="1" applyBorder="1"/>
    <xf numFmtId="0" fontId="26" fillId="2" borderId="22" xfId="0" applyFont="1" applyFill="1" applyBorder="1" applyAlignment="1">
      <alignment wrapText="1"/>
    </xf>
    <xf numFmtId="0" fontId="10" fillId="2" borderId="69" xfId="0" applyFont="1" applyFill="1" applyBorder="1" applyAlignment="1">
      <alignment wrapText="1"/>
    </xf>
    <xf numFmtId="0" fontId="18" fillId="2" borderId="69" xfId="0" applyFont="1" applyFill="1" applyBorder="1" applyAlignment="1">
      <alignment horizontal="right"/>
    </xf>
    <xf numFmtId="0" fontId="18" fillId="2" borderId="24" xfId="0" applyFont="1" applyFill="1" applyBorder="1"/>
    <xf numFmtId="0" fontId="10" fillId="4" borderId="10" xfId="0" applyFont="1" applyFill="1" applyBorder="1" applyAlignment="1">
      <alignment wrapText="1"/>
    </xf>
    <xf numFmtId="0" fontId="10" fillId="4" borderId="58" xfId="0" applyFont="1" applyFill="1" applyBorder="1" applyAlignment="1">
      <alignment wrapText="1"/>
    </xf>
    <xf numFmtId="0" fontId="18" fillId="0" borderId="58" xfId="0" applyFont="1" applyFill="1" applyBorder="1"/>
    <xf numFmtId="0" fontId="18" fillId="2" borderId="23" xfId="0" applyFont="1" applyFill="1" applyBorder="1" applyAlignment="1">
      <alignment horizontal="right"/>
    </xf>
    <xf numFmtId="0" fontId="18" fillId="0" borderId="11" xfId="0" applyFont="1" applyFill="1" applyBorder="1"/>
    <xf numFmtId="0" fontId="18" fillId="0" borderId="4" xfId="0" applyFont="1" applyFill="1" applyBorder="1"/>
    <xf numFmtId="0" fontId="26" fillId="2" borderId="22" xfId="0" applyFont="1" applyFill="1" applyBorder="1" applyAlignment="1">
      <alignment wrapText="1"/>
    </xf>
    <xf numFmtId="0" fontId="10" fillId="2" borderId="69" xfId="0" applyFont="1" applyFill="1" applyBorder="1" applyAlignment="1">
      <alignment wrapText="1"/>
    </xf>
    <xf numFmtId="0" fontId="18" fillId="2" borderId="69" xfId="0" applyFont="1" applyFill="1" applyBorder="1" applyAlignment="1">
      <alignment horizontal="right"/>
    </xf>
    <xf numFmtId="0" fontId="18" fillId="2" borderId="24" xfId="0" applyFont="1" applyFill="1" applyBorder="1"/>
    <xf numFmtId="0" fontId="10" fillId="4" borderId="10" xfId="0" applyFont="1" applyFill="1" applyBorder="1" applyAlignment="1">
      <alignment wrapText="1"/>
    </xf>
    <xf numFmtId="0" fontId="10" fillId="4" borderId="58" xfId="0" applyFont="1" applyFill="1" applyBorder="1" applyAlignment="1">
      <alignment wrapText="1"/>
    </xf>
    <xf numFmtId="0" fontId="18" fillId="0" borderId="58" xfId="0" applyFont="1" applyFill="1" applyBorder="1"/>
    <xf numFmtId="0" fontId="18" fillId="2" borderId="23" xfId="0" applyFont="1" applyFill="1" applyBorder="1" applyAlignment="1">
      <alignment horizontal="right"/>
    </xf>
    <xf numFmtId="0" fontId="18" fillId="0" borderId="11" xfId="0" applyFont="1" applyFill="1" applyBorder="1"/>
    <xf numFmtId="0" fontId="18" fillId="0" borderId="4" xfId="0" applyFont="1" applyFill="1" applyBorder="1"/>
    <xf numFmtId="0" fontId="26" fillId="2" borderId="22" xfId="0" applyFont="1" applyFill="1" applyBorder="1" applyAlignment="1">
      <alignment wrapText="1"/>
    </xf>
    <xf numFmtId="0" fontId="10" fillId="2" borderId="69" xfId="0" applyFont="1" applyFill="1" applyBorder="1" applyAlignment="1">
      <alignment wrapText="1"/>
    </xf>
    <xf numFmtId="0" fontId="18" fillId="2" borderId="69" xfId="0" applyFont="1" applyFill="1" applyBorder="1" applyAlignment="1">
      <alignment horizontal="right"/>
    </xf>
    <xf numFmtId="0" fontId="18" fillId="2" borderId="24" xfId="0" applyFont="1" applyFill="1" applyBorder="1"/>
    <xf numFmtId="0" fontId="10" fillId="4" borderId="10" xfId="0" applyFont="1" applyFill="1" applyBorder="1" applyAlignment="1">
      <alignment wrapText="1"/>
    </xf>
    <xf numFmtId="0" fontId="10" fillId="4" borderId="58" xfId="0" applyFont="1" applyFill="1" applyBorder="1" applyAlignment="1">
      <alignment wrapText="1"/>
    </xf>
    <xf numFmtId="0" fontId="18" fillId="0" borderId="58" xfId="0" applyFont="1" applyFill="1" applyBorder="1"/>
    <xf numFmtId="0" fontId="26" fillId="2" borderId="14" xfId="0" applyFont="1" applyFill="1" applyBorder="1" applyAlignment="1">
      <alignment wrapText="1"/>
    </xf>
    <xf numFmtId="0" fontId="10" fillId="2" borderId="68" xfId="0" applyFont="1" applyFill="1" applyBorder="1" applyAlignment="1">
      <alignment wrapText="1"/>
    </xf>
    <xf numFmtId="0" fontId="18" fillId="2" borderId="16" xfId="0" applyFont="1" applyFill="1" applyBorder="1"/>
    <xf numFmtId="0" fontId="18" fillId="2" borderId="23" xfId="0" applyFont="1" applyFill="1" applyBorder="1" applyAlignment="1">
      <alignment horizontal="right"/>
    </xf>
    <xf numFmtId="0" fontId="18" fillId="0" borderId="11" xfId="0" applyFont="1" applyFill="1" applyBorder="1"/>
    <xf numFmtId="0" fontId="18" fillId="0" borderId="4" xfId="0" applyFont="1" applyFill="1" applyBorder="1"/>
    <xf numFmtId="0" fontId="18" fillId="4" borderId="11" xfId="0" applyFont="1" applyFill="1" applyBorder="1"/>
    <xf numFmtId="0" fontId="10" fillId="3" borderId="22" xfId="0" applyFont="1" applyFill="1" applyBorder="1" applyAlignment="1">
      <alignment wrapText="1"/>
    </xf>
    <xf numFmtId="0" fontId="18" fillId="3" borderId="23" xfId="0" applyFont="1" applyFill="1" applyBorder="1"/>
    <xf numFmtId="0" fontId="18" fillId="3" borderId="24" xfId="0" applyFont="1" applyFill="1" applyBorder="1"/>
    <xf numFmtId="0" fontId="18" fillId="2" borderId="68" xfId="0" applyFont="1" applyFill="1" applyBorder="1" applyAlignment="1">
      <alignment horizontal="right"/>
    </xf>
    <xf numFmtId="0" fontId="18" fillId="2" borderId="15" xfId="0" applyFont="1" applyFill="1" applyBorder="1" applyAlignment="1">
      <alignment horizontal="right"/>
    </xf>
    <xf numFmtId="0" fontId="10" fillId="3" borderId="42" xfId="0" applyFont="1" applyFill="1" applyBorder="1" applyAlignment="1">
      <alignment horizontal="left" wrapText="1"/>
    </xf>
    <xf numFmtId="0" fontId="18" fillId="3" borderId="43" xfId="0" applyFont="1" applyFill="1" applyBorder="1"/>
    <xf numFmtId="0" fontId="10" fillId="3" borderId="69" xfId="0" applyFont="1" applyFill="1" applyBorder="1" applyAlignment="1">
      <alignment wrapText="1"/>
    </xf>
    <xf numFmtId="0" fontId="18" fillId="3" borderId="45" xfId="0" applyFont="1" applyFill="1" applyBorder="1"/>
    <xf numFmtId="0" fontId="18" fillId="4" borderId="4" xfId="0" applyFont="1" applyFill="1" applyBorder="1"/>
    <xf numFmtId="0" fontId="7" fillId="2" borderId="2" xfId="0" applyFont="1" applyFill="1" applyBorder="1" applyAlignment="1">
      <alignment wrapText="1"/>
    </xf>
    <xf numFmtId="0" fontId="7" fillId="2" borderId="1" xfId="0" applyFont="1" applyFill="1" applyBorder="1" applyAlignment="1"/>
    <xf numFmtId="0" fontId="5" fillId="2" borderId="3" xfId="0" applyFont="1" applyFill="1" applyBorder="1" applyAlignment="1"/>
    <xf numFmtId="0" fontId="7" fillId="0" borderId="0" xfId="0" applyFont="1"/>
    <xf numFmtId="0" fontId="6" fillId="4" borderId="2" xfId="0" applyFont="1" applyFill="1" applyBorder="1" applyAlignment="1">
      <alignment wrapText="1"/>
    </xf>
    <xf numFmtId="0" fontId="7" fillId="4" borderId="1" xfId="0" applyFont="1" applyFill="1" applyBorder="1" applyAlignment="1"/>
    <xf numFmtId="0" fontId="5" fillId="0" borderId="3" xfId="0" applyFont="1" applyBorder="1" applyAlignment="1"/>
    <xf numFmtId="0" fontId="7" fillId="2" borderId="5" xfId="0" applyFont="1" applyFill="1" applyBorder="1" applyAlignment="1">
      <alignment horizontal="right"/>
    </xf>
    <xf numFmtId="0" fontId="7" fillId="0" borderId="5" xfId="0" applyFont="1" applyFill="1" applyBorder="1" applyAlignment="1">
      <alignment horizontal="right"/>
    </xf>
    <xf numFmtId="0" fontId="6" fillId="4" borderId="2" xfId="0" applyFont="1" applyFill="1" applyBorder="1" applyAlignment="1">
      <alignment wrapText="1"/>
    </xf>
    <xf numFmtId="0" fontId="7" fillId="4" borderId="1" xfId="0" applyFont="1" applyFill="1" applyBorder="1" applyAlignment="1"/>
    <xf numFmtId="0" fontId="5" fillId="0" borderId="3" xfId="0" applyFont="1" applyBorder="1"/>
    <xf numFmtId="0" fontId="7" fillId="0" borderId="5" xfId="0" applyFont="1" applyFill="1" applyBorder="1" applyAlignment="1">
      <alignment horizontal="right"/>
    </xf>
    <xf numFmtId="0" fontId="0" fillId="0" borderId="0" xfId="0"/>
    <xf numFmtId="0" fontId="5" fillId="0" borderId="0" xfId="0" applyFont="1"/>
    <xf numFmtId="0" fontId="7" fillId="2" borderId="2" xfId="0" applyFont="1" applyFill="1" applyBorder="1" applyAlignment="1">
      <alignment wrapText="1"/>
    </xf>
    <xf numFmtId="0" fontId="7" fillId="2" borderId="1" xfId="0" applyFont="1" applyFill="1" applyBorder="1" applyAlignment="1"/>
    <xf numFmtId="0" fontId="5" fillId="2" borderId="3" xfId="0" applyFont="1" applyFill="1" applyBorder="1" applyAlignment="1"/>
    <xf numFmtId="0" fontId="6" fillId="4" borderId="2" xfId="0" applyFont="1" applyFill="1" applyBorder="1" applyAlignment="1">
      <alignment wrapText="1"/>
    </xf>
    <xf numFmtId="0" fontId="7" fillId="4" borderId="1" xfId="0" applyFont="1" applyFill="1" applyBorder="1" applyAlignment="1"/>
    <xf numFmtId="0" fontId="5" fillId="0" borderId="3" xfId="0" applyFont="1" applyBorder="1" applyAlignment="1"/>
    <xf numFmtId="0" fontId="5" fillId="0" borderId="3" xfId="0" applyFont="1" applyBorder="1"/>
    <xf numFmtId="0" fontId="18" fillId="0" borderId="0" xfId="0" applyFont="1" applyFill="1" applyAlignment="1">
      <alignment vertical="top" wrapText="1"/>
    </xf>
    <xf numFmtId="0" fontId="18" fillId="0" borderId="0" xfId="0" applyFont="1" applyFill="1" applyAlignment="1">
      <alignment horizontal="left" vertical="top" wrapText="1"/>
    </xf>
    <xf numFmtId="0" fontId="7" fillId="2" borderId="5" xfId="0" applyFont="1" applyFill="1" applyBorder="1" applyAlignment="1">
      <alignment horizontal="right"/>
    </xf>
    <xf numFmtId="0" fontId="7" fillId="0" borderId="5" xfId="0" applyFont="1" applyFill="1" applyBorder="1" applyAlignment="1">
      <alignment horizontal="right"/>
    </xf>
    <xf numFmtId="0" fontId="0" fillId="0" borderId="0" xfId="0"/>
    <xf numFmtId="0" fontId="5" fillId="0" borderId="0" xfId="0" applyFont="1"/>
    <xf numFmtId="0" fontId="7" fillId="2" borderId="2" xfId="0" applyFont="1" applyFill="1" applyBorder="1" applyAlignment="1">
      <alignment wrapText="1"/>
    </xf>
    <xf numFmtId="0" fontId="7" fillId="2" borderId="1" xfId="0" applyFont="1" applyFill="1" applyBorder="1" applyAlignment="1"/>
    <xf numFmtId="0" fontId="5" fillId="2" borderId="3" xfId="0" applyFont="1" applyFill="1" applyBorder="1" applyAlignment="1"/>
    <xf numFmtId="0" fontId="6" fillId="4" borderId="2" xfId="0" applyFont="1" applyFill="1" applyBorder="1" applyAlignment="1">
      <alignment wrapText="1"/>
    </xf>
    <xf numFmtId="0" fontId="7" fillId="4" borderId="1" xfId="0" applyFont="1" applyFill="1" applyBorder="1" applyAlignment="1"/>
    <xf numFmtId="0" fontId="5" fillId="0" borderId="3" xfId="0" applyFont="1" applyBorder="1" applyAlignment="1"/>
    <xf numFmtId="0" fontId="5" fillId="0" borderId="3" xfId="0" applyFont="1" applyBorder="1"/>
    <xf numFmtId="0" fontId="18" fillId="0" borderId="0" xfId="0" applyFont="1" applyFill="1" applyAlignment="1">
      <alignment vertical="top" wrapText="1"/>
    </xf>
    <xf numFmtId="0" fontId="18" fillId="0" borderId="0" xfId="0" applyFont="1" applyFill="1" applyAlignment="1">
      <alignment horizontal="left" vertical="top" wrapText="1"/>
    </xf>
    <xf numFmtId="0" fontId="7" fillId="2" borderId="5" xfId="0" applyFont="1" applyFill="1" applyBorder="1" applyAlignment="1">
      <alignment horizontal="right"/>
    </xf>
    <xf numFmtId="0" fontId="7" fillId="0" borderId="5" xfId="0" applyFont="1" applyFill="1" applyBorder="1" applyAlignment="1">
      <alignment horizontal="right"/>
    </xf>
    <xf numFmtId="0" fontId="7" fillId="2" borderId="2" xfId="0" applyFont="1" applyFill="1" applyBorder="1" applyAlignment="1">
      <alignment wrapText="1"/>
    </xf>
    <xf numFmtId="0" fontId="7" fillId="2" borderId="1" xfId="0" applyFont="1" applyFill="1" applyBorder="1" applyAlignment="1"/>
    <xf numFmtId="0" fontId="5" fillId="2" borderId="3" xfId="0" applyFont="1" applyFill="1" applyBorder="1" applyAlignment="1"/>
    <xf numFmtId="0" fontId="6" fillId="4" borderId="2" xfId="0" applyFont="1" applyFill="1" applyBorder="1" applyAlignment="1">
      <alignment wrapText="1"/>
    </xf>
    <xf numFmtId="0" fontId="7" fillId="4" borderId="1" xfId="0" applyFont="1" applyFill="1" applyBorder="1" applyAlignment="1"/>
    <xf numFmtId="0" fontId="5" fillId="0" borderId="3" xfId="0" applyFont="1" applyBorder="1" applyAlignment="1"/>
    <xf numFmtId="0" fontId="5" fillId="0" borderId="3" xfId="0" applyFont="1" applyBorder="1"/>
    <xf numFmtId="0" fontId="7" fillId="2" borderId="5" xfId="0" applyFont="1" applyFill="1" applyBorder="1" applyAlignment="1">
      <alignment horizontal="right"/>
    </xf>
    <xf numFmtId="0" fontId="7" fillId="0" borderId="5" xfId="0" applyFont="1" applyFill="1" applyBorder="1" applyAlignment="1">
      <alignment horizontal="right"/>
    </xf>
    <xf numFmtId="0" fontId="0" fillId="0" borderId="0" xfId="0"/>
    <xf numFmtId="0" fontId="5" fillId="0" borderId="0" xfId="0" applyFont="1"/>
    <xf numFmtId="0" fontId="7" fillId="2" borderId="2" xfId="0" applyFont="1" applyFill="1" applyBorder="1" applyAlignment="1">
      <alignment wrapText="1"/>
    </xf>
    <xf numFmtId="0" fontId="7" fillId="2" borderId="1" xfId="0" applyFont="1" applyFill="1" applyBorder="1" applyAlignment="1"/>
    <xf numFmtId="0" fontId="5" fillId="2" borderId="3" xfId="0" applyFont="1" applyFill="1" applyBorder="1" applyAlignment="1"/>
    <xf numFmtId="0" fontId="6" fillId="4" borderId="2" xfId="0" applyFont="1" applyFill="1" applyBorder="1" applyAlignment="1">
      <alignment wrapText="1"/>
    </xf>
    <xf numFmtId="0" fontId="7" fillId="4" borderId="1" xfId="0" applyFont="1" applyFill="1" applyBorder="1" applyAlignment="1"/>
    <xf numFmtId="0" fontId="5" fillId="0" borderId="3" xfId="0" applyFont="1" applyBorder="1" applyAlignment="1"/>
    <xf numFmtId="0" fontId="5" fillId="0" borderId="3" xfId="0" applyFont="1" applyBorder="1"/>
    <xf numFmtId="0" fontId="7" fillId="2" borderId="5" xfId="0" applyFont="1" applyFill="1" applyBorder="1" applyAlignment="1">
      <alignment horizontal="right"/>
    </xf>
    <xf numFmtId="0" fontId="7" fillId="0" borderId="5" xfId="0" applyFont="1" applyFill="1" applyBorder="1" applyAlignment="1">
      <alignment horizontal="right"/>
    </xf>
    <xf numFmtId="0" fontId="0" fillId="0" borderId="0" xfId="0"/>
    <xf numFmtId="0" fontId="6" fillId="3" borderId="2" xfId="0" applyFont="1" applyFill="1" applyBorder="1" applyAlignment="1">
      <alignment wrapText="1"/>
    </xf>
    <xf numFmtId="0" fontId="5" fillId="3" borderId="1" xfId="0" applyFont="1" applyFill="1" applyBorder="1" applyAlignment="1"/>
    <xf numFmtId="0" fontId="5" fillId="3" borderId="3" xfId="0" applyFont="1" applyFill="1" applyBorder="1" applyAlignment="1"/>
    <xf numFmtId="0" fontId="6" fillId="0" borderId="2" xfId="0" applyFont="1" applyFill="1" applyBorder="1" applyAlignment="1">
      <alignment wrapText="1"/>
    </xf>
    <xf numFmtId="0" fontId="5" fillId="0" borderId="1" xfId="0" applyFont="1" applyFill="1" applyBorder="1" applyAlignment="1"/>
    <xf numFmtId="0" fontId="5" fillId="0" borderId="3" xfId="0" applyFont="1" applyFill="1" applyBorder="1" applyAlignment="1"/>
    <xf numFmtId="0" fontId="6" fillId="0" borderId="19" xfId="0" applyFont="1" applyFill="1" applyBorder="1" applyAlignment="1">
      <alignment wrapText="1"/>
    </xf>
    <xf numFmtId="0" fontId="5" fillId="0" borderId="11" xfId="0" applyFont="1" applyFill="1" applyBorder="1" applyAlignment="1"/>
    <xf numFmtId="0" fontId="5" fillId="0" borderId="4" xfId="0" applyFont="1" applyFill="1" applyBorder="1" applyAlignment="1"/>
    <xf numFmtId="0" fontId="5" fillId="3" borderId="5" xfId="0" applyFont="1" applyFill="1" applyBorder="1" applyAlignment="1">
      <alignment horizontal="right"/>
    </xf>
    <xf numFmtId="0" fontId="5" fillId="0" borderId="5" xfId="0" applyFont="1" applyFill="1" applyBorder="1" applyAlignment="1">
      <alignment horizontal="right"/>
    </xf>
    <xf numFmtId="0" fontId="5" fillId="0" borderId="12" xfId="0" applyFont="1" applyFill="1" applyBorder="1" applyAlignment="1">
      <alignment horizontal="right"/>
    </xf>
    <xf numFmtId="0" fontId="7" fillId="2" borderId="22" xfId="0" applyFont="1" applyFill="1" applyBorder="1" applyAlignment="1">
      <alignment wrapText="1"/>
    </xf>
    <xf numFmtId="0" fontId="7" fillId="2" borderId="23" xfId="0" applyFont="1" applyFill="1" applyBorder="1" applyAlignment="1">
      <alignment horizontal="center"/>
    </xf>
    <xf numFmtId="0" fontId="7" fillId="2" borderId="23" xfId="0" applyFont="1" applyFill="1" applyBorder="1"/>
    <xf numFmtId="0" fontId="7" fillId="2" borderId="24" xfId="0" applyFont="1" applyFill="1" applyBorder="1"/>
    <xf numFmtId="0" fontId="7" fillId="0" borderId="0" xfId="0" applyFont="1"/>
    <xf numFmtId="0" fontId="7" fillId="4" borderId="2" xfId="0" applyFont="1" applyFill="1" applyBorder="1" applyAlignment="1">
      <alignment wrapText="1"/>
    </xf>
    <xf numFmtId="0" fontId="7" fillId="4" borderId="1" xfId="0" applyFont="1" applyFill="1" applyBorder="1" applyAlignment="1">
      <alignment horizontal="center"/>
    </xf>
    <xf numFmtId="0" fontId="7" fillId="0" borderId="1" xfId="0" applyFont="1" applyBorder="1"/>
    <xf numFmtId="0" fontId="7" fillId="0" borderId="3" xfId="0" applyFont="1" applyBorder="1"/>
    <xf numFmtId="0" fontId="7" fillId="4" borderId="5" xfId="0" applyFont="1" applyFill="1" applyBorder="1" applyAlignment="1">
      <alignment horizontal="center"/>
    </xf>
    <xf numFmtId="0" fontId="34" fillId="0" borderId="0" xfId="0" applyFont="1" applyAlignment="1">
      <alignment horizontal="right"/>
    </xf>
    <xf numFmtId="0" fontId="0" fillId="0" borderId="0" xfId="0"/>
    <xf numFmtId="0" fontId="7" fillId="2" borderId="22" xfId="0" applyFont="1" applyFill="1" applyBorder="1" applyAlignment="1">
      <alignment wrapText="1"/>
    </xf>
    <xf numFmtId="0" fontId="7" fillId="2" borderId="23" xfId="0" applyFont="1" applyFill="1" applyBorder="1" applyAlignment="1">
      <alignment horizontal="center"/>
    </xf>
    <xf numFmtId="0" fontId="7" fillId="2" borderId="23" xfId="0" applyFont="1" applyFill="1" applyBorder="1"/>
    <xf numFmtId="0" fontId="7" fillId="2" borderId="24" xfId="0" applyFont="1" applyFill="1" applyBorder="1"/>
    <xf numFmtId="0" fontId="7" fillId="0" borderId="0" xfId="0" applyFont="1"/>
    <xf numFmtId="0" fontId="7" fillId="4" borderId="2" xfId="0" applyFont="1" applyFill="1" applyBorder="1" applyAlignment="1">
      <alignment wrapText="1"/>
    </xf>
    <xf numFmtId="0" fontId="7" fillId="4" borderId="1" xfId="0" applyFont="1" applyFill="1" applyBorder="1" applyAlignment="1">
      <alignment horizontal="center"/>
    </xf>
    <xf numFmtId="0" fontId="7" fillId="0" borderId="1" xfId="0" applyFont="1" applyBorder="1"/>
    <xf numFmtId="0" fontId="7" fillId="0" borderId="3" xfId="0" applyFont="1" applyBorder="1"/>
    <xf numFmtId="0" fontId="7" fillId="4" borderId="5" xfId="0" applyFont="1" applyFill="1" applyBorder="1" applyAlignment="1">
      <alignment horizontal="center"/>
    </xf>
    <xf numFmtId="0" fontId="18" fillId="0" borderId="0" xfId="0" applyFont="1" applyFill="1" applyAlignment="1">
      <alignment horizontal="right" vertical="top" wrapText="1"/>
    </xf>
    <xf numFmtId="0" fontId="0" fillId="0" borderId="0" xfId="0"/>
    <xf numFmtId="0" fontId="5" fillId="0" borderId="0" xfId="0" applyFont="1"/>
    <xf numFmtId="0" fontId="7" fillId="2" borderId="22" xfId="0" applyFont="1" applyFill="1" applyBorder="1" applyAlignment="1">
      <alignment wrapText="1"/>
    </xf>
    <xf numFmtId="0" fontId="7" fillId="2" borderId="23" xfId="0" applyFont="1" applyFill="1" applyBorder="1" applyAlignment="1">
      <alignment horizontal="center"/>
    </xf>
    <xf numFmtId="0" fontId="7" fillId="2" borderId="23" xfId="0" applyFont="1" applyFill="1" applyBorder="1"/>
    <xf numFmtId="0" fontId="7" fillId="2" borderId="24" xfId="0" applyFont="1" applyFill="1" applyBorder="1"/>
    <xf numFmtId="0" fontId="7" fillId="4" borderId="2" xfId="0" applyFont="1" applyFill="1" applyBorder="1" applyAlignment="1">
      <alignment wrapText="1"/>
    </xf>
    <xf numFmtId="0" fontId="7" fillId="4" borderId="1" xfId="0" applyFont="1" applyFill="1" applyBorder="1" applyAlignment="1">
      <alignment horizontal="center"/>
    </xf>
    <xf numFmtId="0" fontId="7" fillId="0" borderId="1" xfId="0" applyFont="1" applyBorder="1"/>
    <xf numFmtId="0" fontId="7" fillId="0" borderId="3" xfId="0" applyFont="1" applyBorder="1"/>
    <xf numFmtId="0" fontId="7" fillId="4" borderId="5" xfId="0" applyFont="1" applyFill="1" applyBorder="1" applyAlignment="1">
      <alignment horizontal="center"/>
    </xf>
    <xf numFmtId="0" fontId="34" fillId="0" borderId="0" xfId="0" applyFont="1" applyAlignment="1">
      <alignment horizontal="right"/>
    </xf>
    <xf numFmtId="0" fontId="5" fillId="0" borderId="0" xfId="0" applyFont="1"/>
    <xf numFmtId="0" fontId="7" fillId="2" borderId="22" xfId="0" applyFont="1" applyFill="1" applyBorder="1" applyAlignment="1">
      <alignment wrapText="1"/>
    </xf>
    <xf numFmtId="0" fontId="7" fillId="2" borderId="23" xfId="0" applyFont="1" applyFill="1" applyBorder="1" applyAlignment="1">
      <alignment horizontal="center"/>
    </xf>
    <xf numFmtId="0" fontId="7" fillId="2" borderId="23" xfId="0" applyFont="1" applyFill="1" applyBorder="1"/>
    <xf numFmtId="0" fontId="7" fillId="2" borderId="24" xfId="0" applyFont="1" applyFill="1" applyBorder="1"/>
    <xf numFmtId="0" fontId="7" fillId="4" borderId="2" xfId="0" applyFont="1" applyFill="1" applyBorder="1" applyAlignment="1">
      <alignment wrapText="1"/>
    </xf>
    <xf numFmtId="0" fontId="7" fillId="4" borderId="1" xfId="0" applyFont="1" applyFill="1" applyBorder="1" applyAlignment="1">
      <alignment horizontal="center"/>
    </xf>
    <xf numFmtId="0" fontId="7" fillId="0" borderId="1" xfId="0" applyFont="1" applyBorder="1"/>
    <xf numFmtId="0" fontId="7" fillId="0" borderId="3" xfId="0" applyFont="1" applyBorder="1"/>
    <xf numFmtId="0" fontId="7" fillId="4" borderId="5" xfId="0" applyFont="1" applyFill="1" applyBorder="1" applyAlignment="1">
      <alignment horizontal="center"/>
    </xf>
    <xf numFmtId="0" fontId="10" fillId="0" borderId="0" xfId="0" applyFont="1" applyFill="1" applyAlignment="1">
      <alignment horizontal="left" vertical="top" wrapText="1"/>
    </xf>
    <xf numFmtId="0" fontId="34" fillId="0" borderId="0" xfId="0" applyFont="1" applyAlignment="1">
      <alignment horizontal="right"/>
    </xf>
    <xf numFmtId="0" fontId="18" fillId="0" borderId="0" xfId="0" applyFont="1" applyFill="1" applyAlignment="1">
      <alignment horizontal="left" vertical="top" wrapText="1"/>
    </xf>
    <xf numFmtId="0" fontId="0" fillId="0" borderId="0" xfId="0"/>
    <xf numFmtId="0" fontId="5" fillId="0" borderId="0" xfId="0" applyFont="1"/>
    <xf numFmtId="0" fontId="7" fillId="2" borderId="22" xfId="0" applyFont="1" applyFill="1" applyBorder="1" applyAlignment="1">
      <alignment wrapText="1"/>
    </xf>
    <xf numFmtId="0" fontId="7" fillId="2" borderId="23" xfId="0" applyFont="1" applyFill="1" applyBorder="1" applyAlignment="1">
      <alignment horizontal="center"/>
    </xf>
    <xf numFmtId="0" fontId="7" fillId="2" borderId="23" xfId="0" applyFont="1" applyFill="1" applyBorder="1"/>
    <xf numFmtId="0" fontId="7" fillId="2" borderId="24" xfId="0" applyFont="1" applyFill="1" applyBorder="1"/>
    <xf numFmtId="0" fontId="7" fillId="4" borderId="2" xfId="0" applyFont="1" applyFill="1" applyBorder="1" applyAlignment="1">
      <alignment wrapText="1"/>
    </xf>
    <xf numFmtId="0" fontId="7" fillId="4" borderId="1" xfId="0" applyFont="1" applyFill="1" applyBorder="1" applyAlignment="1">
      <alignment horizontal="center"/>
    </xf>
    <xf numFmtId="0" fontId="7" fillId="0" borderId="1" xfId="0" applyFont="1" applyBorder="1"/>
    <xf numFmtId="0" fontId="7" fillId="0" borderId="3" xfId="0" applyFont="1" applyBorder="1"/>
    <xf numFmtId="0" fontId="7" fillId="4" borderId="5" xfId="0" applyFont="1" applyFill="1" applyBorder="1" applyAlignment="1">
      <alignment horizontal="center"/>
    </xf>
    <xf numFmtId="0" fontId="5" fillId="0" borderId="0" xfId="0" applyFont="1"/>
    <xf numFmtId="0" fontId="7" fillId="2" borderId="22" xfId="0" applyFont="1" applyFill="1" applyBorder="1" applyAlignment="1">
      <alignment wrapText="1"/>
    </xf>
    <xf numFmtId="0" fontId="7" fillId="2" borderId="23" xfId="0" applyFont="1" applyFill="1" applyBorder="1" applyAlignment="1">
      <alignment horizontal="center"/>
    </xf>
    <xf numFmtId="0" fontId="7" fillId="2" borderId="23" xfId="0" applyFont="1" applyFill="1" applyBorder="1"/>
    <xf numFmtId="0" fontId="7" fillId="2" borderId="24" xfId="0" applyFont="1" applyFill="1" applyBorder="1"/>
    <xf numFmtId="0" fontId="7" fillId="4" borderId="2" xfId="0" applyFont="1" applyFill="1" applyBorder="1" applyAlignment="1">
      <alignment wrapText="1"/>
    </xf>
    <xf numFmtId="0" fontId="7" fillId="4" borderId="1" xfId="0" applyFont="1" applyFill="1" applyBorder="1" applyAlignment="1">
      <alignment horizontal="center"/>
    </xf>
    <xf numFmtId="0" fontId="7" fillId="0" borderId="1" xfId="0" applyFont="1" applyBorder="1"/>
    <xf numFmtId="0" fontId="7" fillId="0" borderId="3" xfId="0" applyFont="1" applyBorder="1"/>
    <xf numFmtId="0" fontId="7" fillId="4" borderId="5" xfId="0" applyFont="1" applyFill="1" applyBorder="1" applyAlignment="1">
      <alignment horizontal="center"/>
    </xf>
    <xf numFmtId="0" fontId="34" fillId="0" borderId="0" xfId="0" applyFont="1" applyAlignment="1">
      <alignment horizontal="right"/>
    </xf>
    <xf numFmtId="0" fontId="7" fillId="2" borderId="22" xfId="0" applyFont="1" applyFill="1" applyBorder="1" applyAlignment="1">
      <alignment wrapText="1"/>
    </xf>
    <xf numFmtId="0" fontId="7" fillId="2" borderId="23" xfId="0" applyFont="1" applyFill="1" applyBorder="1" applyAlignment="1">
      <alignment horizontal="center"/>
    </xf>
    <xf numFmtId="0" fontId="7" fillId="2" borderId="23" xfId="0" applyFont="1" applyFill="1" applyBorder="1"/>
    <xf numFmtId="0" fontId="7" fillId="2" borderId="24" xfId="0" applyFont="1" applyFill="1" applyBorder="1"/>
    <xf numFmtId="0" fontId="7" fillId="4" borderId="2" xfId="0" applyFont="1" applyFill="1" applyBorder="1" applyAlignment="1">
      <alignment wrapText="1"/>
    </xf>
    <xf numFmtId="0" fontId="7" fillId="4" borderId="1" xfId="0" applyFont="1" applyFill="1" applyBorder="1" applyAlignment="1">
      <alignment horizontal="center"/>
    </xf>
    <xf numFmtId="0" fontId="7" fillId="0" borderId="1" xfId="0" applyFont="1" applyBorder="1"/>
    <xf numFmtId="0" fontId="7" fillId="0" borderId="3" xfId="0" applyFont="1" applyBorder="1"/>
    <xf numFmtId="0" fontId="7" fillId="4" borderId="5" xfId="0" applyFont="1" applyFill="1" applyBorder="1" applyAlignment="1">
      <alignment horizontal="center"/>
    </xf>
    <xf numFmtId="0" fontId="26" fillId="2" borderId="22" xfId="0" applyFont="1" applyFill="1" applyBorder="1" applyAlignment="1">
      <alignment wrapText="1"/>
    </xf>
    <xf numFmtId="0" fontId="17" fillId="2" borderId="23" xfId="0" applyFont="1" applyFill="1" applyBorder="1" applyAlignment="1">
      <alignment horizontal="center"/>
    </xf>
    <xf numFmtId="0" fontId="6" fillId="2" borderId="22" xfId="0" applyFont="1" applyFill="1" applyBorder="1" applyAlignment="1">
      <alignment wrapText="1"/>
    </xf>
    <xf numFmtId="0" fontId="6" fillId="2" borderId="23" xfId="0" applyFont="1" applyFill="1" applyBorder="1" applyAlignment="1">
      <alignment horizontal="center"/>
    </xf>
    <xf numFmtId="0" fontId="6" fillId="4" borderId="1" xfId="0" applyFont="1" applyFill="1" applyBorder="1" applyAlignment="1">
      <alignment horizontal="center"/>
    </xf>
    <xf numFmtId="0" fontId="6" fillId="4" borderId="5" xfId="0" applyFont="1" applyFill="1" applyBorder="1" applyAlignment="1">
      <alignment horizontal="center"/>
    </xf>
    <xf numFmtId="0" fontId="7" fillId="4" borderId="10" xfId="0" applyFont="1" applyFill="1" applyBorder="1" applyAlignment="1">
      <alignment wrapText="1"/>
    </xf>
    <xf numFmtId="0" fontId="6" fillId="4" borderId="11" xfId="0" applyFont="1" applyFill="1" applyBorder="1" applyAlignment="1">
      <alignment horizontal="center"/>
    </xf>
    <xf numFmtId="0" fontId="6" fillId="2" borderId="24" xfId="0" applyFont="1" applyFill="1" applyBorder="1" applyAlignment="1">
      <alignment horizontal="center"/>
    </xf>
    <xf numFmtId="0" fontId="6" fillId="4" borderId="3" xfId="0" applyFont="1" applyFill="1" applyBorder="1" applyAlignment="1">
      <alignment horizontal="center"/>
    </xf>
    <xf numFmtId="0" fontId="6" fillId="4" borderId="4" xfId="0" applyFont="1" applyFill="1" applyBorder="1" applyAlignment="1">
      <alignment horizontal="center"/>
    </xf>
    <xf numFmtId="0" fontId="5" fillId="0" borderId="1" xfId="0" applyFont="1" applyBorder="1"/>
    <xf numFmtId="0" fontId="5" fillId="3" borderId="3" xfId="0" applyFont="1" applyFill="1" applyBorder="1"/>
    <xf numFmtId="0" fontId="5" fillId="0" borderId="8" xfId="0" applyFont="1" applyBorder="1"/>
    <xf numFmtId="0" fontId="6" fillId="3" borderId="10" xfId="0" applyFont="1" applyFill="1" applyBorder="1" applyAlignment="1">
      <alignment wrapText="1"/>
    </xf>
    <xf numFmtId="0" fontId="5" fillId="3" borderId="11" xfId="0" applyFont="1" applyFill="1" applyBorder="1"/>
    <xf numFmtId="0" fontId="18" fillId="0" borderId="2" xfId="0" applyFont="1" applyBorder="1" applyAlignment="1">
      <alignment wrapText="1"/>
    </xf>
    <xf numFmtId="0" fontId="5" fillId="3" borderId="11" xfId="0" applyNumberFormat="1" applyFont="1" applyFill="1" applyBorder="1" applyAlignment="1">
      <alignment horizontal="center"/>
    </xf>
    <xf numFmtId="49" fontId="18" fillId="0" borderId="1" xfId="0" applyNumberFormat="1" applyFont="1" applyBorder="1" applyAlignment="1">
      <alignment horizontal="right"/>
    </xf>
    <xf numFmtId="0" fontId="5" fillId="0" borderId="1" xfId="0" applyFont="1" applyBorder="1"/>
    <xf numFmtId="0" fontId="5" fillId="3" borderId="1" xfId="0" applyFont="1" applyFill="1" applyBorder="1"/>
    <xf numFmtId="0" fontId="5" fillId="3" borderId="4" xfId="0" applyFont="1" applyFill="1" applyBorder="1"/>
    <xf numFmtId="0" fontId="5" fillId="0" borderId="8" xfId="0" applyFont="1" applyBorder="1"/>
    <xf numFmtId="0" fontId="6" fillId="3" borderId="10" xfId="0" applyFont="1" applyFill="1" applyBorder="1" applyAlignment="1">
      <alignment wrapText="1"/>
    </xf>
    <xf numFmtId="0" fontId="5" fillId="3" borderId="11" xfId="0" applyFont="1" applyFill="1" applyBorder="1"/>
    <xf numFmtId="0" fontId="5" fillId="4" borderId="3" xfId="0" applyFont="1" applyFill="1" applyBorder="1"/>
    <xf numFmtId="0" fontId="5" fillId="3" borderId="1" xfId="0" applyFont="1" applyFill="1" applyBorder="1" applyAlignment="1">
      <alignment wrapText="1"/>
    </xf>
    <xf numFmtId="0" fontId="5" fillId="2" borderId="3" xfId="0" applyFont="1" applyFill="1" applyBorder="1" applyAlignment="1">
      <alignment wrapText="1"/>
    </xf>
    <xf numFmtId="0" fontId="5" fillId="3" borderId="8" xfId="0" applyFont="1" applyFill="1" applyBorder="1"/>
    <xf numFmtId="0" fontId="18" fillId="0" borderId="2" xfId="0" applyFont="1" applyBorder="1" applyAlignment="1">
      <alignment wrapText="1"/>
    </xf>
    <xf numFmtId="0" fontId="5" fillId="4" borderId="9" xfId="0" applyFont="1" applyFill="1" applyBorder="1"/>
    <xf numFmtId="0" fontId="5" fillId="3" borderId="11" xfId="0" applyNumberFormat="1" applyFont="1" applyFill="1" applyBorder="1" applyAlignment="1">
      <alignment horizontal="center"/>
    </xf>
    <xf numFmtId="0" fontId="10" fillId="2" borderId="2" xfId="0" applyFont="1" applyFill="1" applyBorder="1" applyAlignment="1">
      <alignment wrapText="1"/>
    </xf>
    <xf numFmtId="0" fontId="10" fillId="2" borderId="1" xfId="0" applyFont="1" applyFill="1" applyBorder="1" applyAlignment="1">
      <alignment horizontal="center" wrapText="1"/>
    </xf>
    <xf numFmtId="49" fontId="18" fillId="0" borderId="1" xfId="0" applyNumberFormat="1" applyFont="1" applyBorder="1" applyAlignment="1">
      <alignment horizontal="right"/>
    </xf>
    <xf numFmtId="0" fontId="15" fillId="0" borderId="5" xfId="0" applyFont="1" applyFill="1" applyBorder="1" applyAlignment="1">
      <alignment horizontal="left" vertical="top" wrapText="1"/>
    </xf>
    <xf numFmtId="0" fontId="15" fillId="0" borderId="26" xfId="0" applyFont="1" applyFill="1" applyBorder="1" applyAlignment="1">
      <alignment horizontal="left" vertical="top" wrapText="1"/>
    </xf>
    <xf numFmtId="0" fontId="15" fillId="0" borderId="25" xfId="0" applyFont="1" applyFill="1" applyBorder="1" applyAlignment="1">
      <alignment horizontal="left" vertical="top" wrapText="1"/>
    </xf>
    <xf numFmtId="0" fontId="11" fillId="0" borderId="5" xfId="0" applyFont="1" applyFill="1" applyBorder="1" applyAlignment="1">
      <alignment horizontal="left" vertical="top" wrapText="1"/>
    </xf>
    <xf numFmtId="0" fontId="11" fillId="0" borderId="26" xfId="0" applyFont="1" applyFill="1" applyBorder="1" applyAlignment="1">
      <alignment horizontal="left" vertical="top" wrapText="1"/>
    </xf>
    <xf numFmtId="0" fontId="15" fillId="0" borderId="30" xfId="0" applyFont="1" applyFill="1" applyBorder="1" applyAlignment="1">
      <alignment horizontal="left" vertical="top" wrapText="1"/>
    </xf>
    <xf numFmtId="0" fontId="15" fillId="0" borderId="32" xfId="0" applyFont="1" applyFill="1" applyBorder="1" applyAlignment="1">
      <alignment horizontal="left" vertical="top" wrapText="1"/>
    </xf>
    <xf numFmtId="0" fontId="26" fillId="2" borderId="5" xfId="0" applyFont="1" applyFill="1" applyBorder="1" applyAlignment="1">
      <alignment horizontal="center"/>
    </xf>
    <xf numFmtId="0" fontId="26" fillId="2" borderId="25" xfId="0" applyFont="1" applyFill="1" applyBorder="1" applyAlignment="1">
      <alignment horizontal="center"/>
    </xf>
    <xf numFmtId="0" fontId="26" fillId="2" borderId="6" xfId="0" applyFont="1" applyFill="1" applyBorder="1" applyAlignment="1">
      <alignment horizontal="center"/>
    </xf>
    <xf numFmtId="0" fontId="18" fillId="2" borderId="5" xfId="0" applyFont="1" applyFill="1" applyBorder="1" applyAlignment="1">
      <alignment horizontal="center" wrapText="1"/>
    </xf>
    <xf numFmtId="0" fontId="18" fillId="2" borderId="25" xfId="0" applyFont="1" applyFill="1" applyBorder="1" applyAlignment="1">
      <alignment horizontal="center" wrapText="1"/>
    </xf>
    <xf numFmtId="0" fontId="18" fillId="2" borderId="6" xfId="0" applyFont="1" applyFill="1" applyBorder="1" applyAlignment="1">
      <alignment horizontal="center" wrapText="1"/>
    </xf>
    <xf numFmtId="0" fontId="26" fillId="2" borderId="34" xfId="0" applyFont="1" applyFill="1" applyBorder="1" applyAlignment="1">
      <alignment horizontal="center"/>
    </xf>
    <xf numFmtId="0" fontId="26" fillId="2" borderId="28" xfId="0" applyFont="1" applyFill="1" applyBorder="1" applyAlignment="1">
      <alignment horizontal="center"/>
    </xf>
    <xf numFmtId="0" fontId="26" fillId="2" borderId="29" xfId="0" applyFont="1" applyFill="1" applyBorder="1" applyAlignment="1">
      <alignment horizontal="center"/>
    </xf>
    <xf numFmtId="0" fontId="19" fillId="0" borderId="0" xfId="0" applyFont="1" applyAlignment="1">
      <alignment horizontal="center" vertical="center"/>
    </xf>
    <xf numFmtId="0" fontId="2" fillId="6" borderId="22" xfId="0" applyFont="1" applyFill="1" applyBorder="1" applyAlignment="1">
      <alignment horizontal="center" vertical="center"/>
    </xf>
    <xf numFmtId="0" fontId="8" fillId="6" borderId="23" xfId="0" applyFont="1" applyFill="1" applyBorder="1" applyAlignment="1">
      <alignment horizontal="center" vertical="center"/>
    </xf>
    <xf numFmtId="0" fontId="8" fillId="6" borderId="34" xfId="0" applyFont="1" applyFill="1" applyBorder="1" applyAlignment="1">
      <alignment horizontal="center" vertical="center"/>
    </xf>
    <xf numFmtId="0" fontId="8" fillId="6" borderId="24" xfId="0" applyFont="1" applyFill="1" applyBorder="1" applyAlignment="1">
      <alignment horizontal="center" vertical="center"/>
    </xf>
    <xf numFmtId="0" fontId="10" fillId="0" borderId="5" xfId="0" applyFont="1" applyBorder="1" applyAlignment="1">
      <alignment horizontal="center" wrapText="1"/>
    </xf>
    <xf numFmtId="0" fontId="15" fillId="0" borderId="26" xfId="0" applyFont="1" applyBorder="1"/>
    <xf numFmtId="0" fontId="10" fillId="0" borderId="5" xfId="0" applyFont="1" applyFill="1" applyBorder="1" applyAlignment="1">
      <alignment horizontal="center" wrapText="1"/>
    </xf>
    <xf numFmtId="0" fontId="10" fillId="0" borderId="26" xfId="0" applyFont="1" applyFill="1" applyBorder="1" applyAlignment="1">
      <alignment horizontal="center" wrapText="1"/>
    </xf>
    <xf numFmtId="0" fontId="6" fillId="0" borderId="1" xfId="0" applyFont="1" applyBorder="1" applyAlignment="1">
      <alignment horizontal="center" wrapText="1"/>
    </xf>
    <xf numFmtId="0" fontId="6" fillId="0" borderId="5" xfId="0" applyFont="1" applyFill="1" applyBorder="1" applyAlignment="1">
      <alignment horizontal="center" wrapText="1"/>
    </xf>
    <xf numFmtId="0" fontId="6" fillId="0" borderId="26" xfId="0" applyFont="1" applyFill="1" applyBorder="1" applyAlignment="1">
      <alignment horizontal="center" wrapText="1"/>
    </xf>
    <xf numFmtId="0" fontId="20" fillId="6" borderId="22" xfId="0" applyFont="1" applyFill="1" applyBorder="1" applyAlignment="1">
      <alignment horizontal="center" vertical="center"/>
    </xf>
    <xf numFmtId="0" fontId="2" fillId="6" borderId="27" xfId="0" applyFont="1" applyFill="1" applyBorder="1" applyAlignment="1">
      <alignment horizontal="center" vertical="center"/>
    </xf>
    <xf numFmtId="0" fontId="2" fillId="6" borderId="28" xfId="0" applyFont="1" applyFill="1" applyBorder="1" applyAlignment="1">
      <alignment horizontal="center" vertical="center"/>
    </xf>
    <xf numFmtId="0" fontId="2" fillId="6" borderId="29" xfId="0" applyFont="1" applyFill="1" applyBorder="1" applyAlignment="1">
      <alignment horizontal="center" vertical="center"/>
    </xf>
    <xf numFmtId="0" fontId="8" fillId="6" borderId="27" xfId="0" applyFont="1" applyFill="1" applyBorder="1" applyAlignment="1">
      <alignment horizontal="center" vertical="center" wrapText="1"/>
    </xf>
    <xf numFmtId="0" fontId="8" fillId="6" borderId="29" xfId="0" applyFont="1" applyFill="1" applyBorder="1" applyAlignment="1">
      <alignment horizontal="center" vertical="center" wrapText="1"/>
    </xf>
    <xf numFmtId="0" fontId="18" fillId="0" borderId="0" xfId="0" applyFont="1" applyFill="1" applyBorder="1" applyAlignment="1">
      <alignment horizontal="left" vertical="center" wrapText="1"/>
    </xf>
    <xf numFmtId="0" fontId="5" fillId="2" borderId="5" xfId="0" applyFont="1" applyFill="1" applyBorder="1" applyAlignment="1">
      <alignment horizontal="center" wrapText="1"/>
    </xf>
    <xf numFmtId="0" fontId="5" fillId="2" borderId="25" xfId="0" applyFont="1" applyFill="1" applyBorder="1" applyAlignment="1">
      <alignment horizontal="center" wrapText="1"/>
    </xf>
    <xf numFmtId="0" fontId="5" fillId="2" borderId="26" xfId="0" applyFont="1" applyFill="1" applyBorder="1" applyAlignment="1">
      <alignment horizontal="center" wrapText="1"/>
    </xf>
    <xf numFmtId="0" fontId="6" fillId="0" borderId="8" xfId="0" applyFont="1" applyBorder="1" applyAlignment="1">
      <alignment horizontal="center" wrapText="1"/>
    </xf>
    <xf numFmtId="0" fontId="6" fillId="0" borderId="15" xfId="0" applyFont="1" applyBorder="1" applyAlignment="1">
      <alignment horizontal="center" wrapText="1"/>
    </xf>
    <xf numFmtId="0" fontId="6" fillId="3" borderId="9" xfId="0" applyFont="1" applyFill="1" applyBorder="1" applyAlignment="1">
      <alignment horizontal="center" wrapText="1"/>
    </xf>
    <xf numFmtId="0" fontId="6" fillId="3" borderId="16" xfId="0" applyFont="1" applyFill="1" applyBorder="1" applyAlignment="1">
      <alignment horizontal="center" wrapText="1"/>
    </xf>
    <xf numFmtId="0" fontId="5" fillId="0" borderId="0" xfId="0" applyFont="1" applyAlignment="1">
      <alignment horizontal="left" wrapText="1"/>
    </xf>
    <xf numFmtId="0" fontId="6" fillId="3" borderId="8" xfId="0" applyFont="1" applyFill="1" applyBorder="1" applyAlignment="1">
      <alignment horizontal="center" wrapText="1"/>
    </xf>
    <xf numFmtId="0" fontId="6" fillId="3" borderId="15" xfId="0" applyFont="1" applyFill="1" applyBorder="1" applyAlignment="1">
      <alignment horizontal="center" wrapText="1"/>
    </xf>
    <xf numFmtId="0" fontId="6" fillId="4" borderId="9" xfId="0" applyFont="1" applyFill="1" applyBorder="1" applyAlignment="1">
      <alignment horizontal="center" wrapText="1"/>
    </xf>
    <xf numFmtId="0" fontId="6" fillId="4" borderId="16" xfId="0" applyFont="1" applyFill="1" applyBorder="1" applyAlignment="1">
      <alignment horizontal="center" wrapText="1"/>
    </xf>
    <xf numFmtId="0" fontId="5" fillId="2" borderId="1" xfId="0" applyFont="1" applyFill="1" applyBorder="1" applyAlignment="1">
      <alignment horizontal="center" wrapText="1"/>
    </xf>
    <xf numFmtId="0" fontId="5" fillId="2" borderId="6" xfId="0" applyFont="1" applyFill="1" applyBorder="1" applyAlignment="1">
      <alignment horizontal="center" wrapText="1"/>
    </xf>
    <xf numFmtId="0" fontId="7" fillId="2" borderId="5" xfId="0" applyFont="1" applyFill="1" applyBorder="1" applyAlignment="1">
      <alignment horizontal="center"/>
    </xf>
    <xf numFmtId="0" fontId="7" fillId="2" borderId="25" xfId="0" applyFont="1" applyFill="1" applyBorder="1" applyAlignment="1">
      <alignment horizontal="center"/>
    </xf>
    <xf numFmtId="0" fontId="7" fillId="2" borderId="6" xfId="0" applyFont="1" applyFill="1" applyBorder="1" applyAlignment="1">
      <alignment horizontal="center"/>
    </xf>
    <xf numFmtId="0" fontId="20" fillId="6" borderId="27" xfId="0" applyFont="1" applyFill="1" applyBorder="1" applyAlignment="1">
      <alignment horizontal="center" vertical="center" wrapText="1"/>
    </xf>
    <xf numFmtId="0" fontId="8" fillId="6" borderId="28" xfId="0" applyFont="1" applyFill="1" applyBorder="1" applyAlignment="1">
      <alignment horizontal="center" vertical="center" wrapText="1"/>
    </xf>
    <xf numFmtId="0" fontId="7" fillId="2" borderId="34" xfId="0" applyFont="1" applyFill="1" applyBorder="1" applyAlignment="1">
      <alignment horizontal="center"/>
    </xf>
    <xf numFmtId="0" fontId="7" fillId="2" borderId="28" xfId="0" applyFont="1" applyFill="1" applyBorder="1" applyAlignment="1">
      <alignment horizontal="center"/>
    </xf>
    <xf numFmtId="0" fontId="7" fillId="2" borderId="29" xfId="0" applyFont="1" applyFill="1" applyBorder="1" applyAlignment="1">
      <alignment horizontal="center"/>
    </xf>
    <xf numFmtId="0" fontId="8" fillId="6" borderId="63" xfId="0" applyFont="1" applyFill="1" applyBorder="1" applyAlignment="1">
      <alignment horizontal="center" vertical="center"/>
    </xf>
    <xf numFmtId="0" fontId="8" fillId="6" borderId="64" xfId="0" applyFont="1" applyFill="1" applyBorder="1" applyAlignment="1">
      <alignment horizontal="center" vertical="center"/>
    </xf>
    <xf numFmtId="0" fontId="8" fillId="6" borderId="65" xfId="0" applyFont="1" applyFill="1" applyBorder="1" applyAlignment="1">
      <alignment horizontal="center" vertical="center"/>
    </xf>
    <xf numFmtId="0" fontId="18" fillId="0" borderId="0" xfId="0" applyFont="1" applyAlignment="1">
      <alignment horizontal="left" wrapText="1"/>
    </xf>
    <xf numFmtId="0" fontId="6" fillId="0" borderId="23" xfId="0" applyFont="1" applyBorder="1" applyAlignment="1">
      <alignment horizontal="center" wrapText="1"/>
    </xf>
    <xf numFmtId="0" fontId="6" fillId="3" borderId="45" xfId="0" applyFont="1" applyFill="1" applyBorder="1" applyAlignment="1">
      <alignment horizontal="center" wrapText="1"/>
    </xf>
    <xf numFmtId="0" fontId="6" fillId="3" borderId="41" xfId="0" applyFont="1" applyFill="1" applyBorder="1" applyAlignment="1">
      <alignment horizontal="center" wrapText="1"/>
    </xf>
    <xf numFmtId="0" fontId="5" fillId="0" borderId="0" xfId="0" applyFont="1" applyAlignment="1">
      <alignment horizontal="left"/>
    </xf>
    <xf numFmtId="0" fontId="2" fillId="6" borderId="56" xfId="0" applyFont="1" applyFill="1" applyBorder="1" applyAlignment="1">
      <alignment horizontal="center" vertical="center" wrapText="1"/>
    </xf>
    <xf numFmtId="0" fontId="2" fillId="6" borderId="48" xfId="0" applyFont="1" applyFill="1" applyBorder="1" applyAlignment="1">
      <alignment horizontal="center" vertical="center" wrapText="1"/>
    </xf>
    <xf numFmtId="0" fontId="2" fillId="6" borderId="57" xfId="0" applyFont="1" applyFill="1" applyBorder="1" applyAlignment="1">
      <alignment horizontal="center" vertical="center" wrapText="1"/>
    </xf>
    <xf numFmtId="0" fontId="5" fillId="0" borderId="0" xfId="0" applyFont="1" applyAlignment="1">
      <alignment horizontal="left" vertical="top" wrapText="1"/>
    </xf>
    <xf numFmtId="0" fontId="10" fillId="0" borderId="0" xfId="0" applyFont="1" applyAlignment="1">
      <alignment horizontal="left" wrapText="1"/>
    </xf>
    <xf numFmtId="0" fontId="7" fillId="2" borderId="30" xfId="0" applyFont="1" applyFill="1" applyBorder="1" applyAlignment="1">
      <alignment horizontal="center"/>
    </xf>
    <xf numFmtId="0" fontId="7" fillId="2" borderId="31" xfId="0" applyFont="1" applyFill="1" applyBorder="1" applyAlignment="1">
      <alignment horizontal="center"/>
    </xf>
    <xf numFmtId="0" fontId="7" fillId="2" borderId="17" xfId="0" applyFont="1" applyFill="1" applyBorder="1" applyAlignment="1">
      <alignment horizontal="center"/>
    </xf>
    <xf numFmtId="0" fontId="6" fillId="0" borderId="5" xfId="0" applyFont="1" applyFill="1" applyBorder="1" applyAlignment="1">
      <alignment horizontal="center" vertical="center" wrapText="1"/>
    </xf>
    <xf numFmtId="0" fontId="6" fillId="0" borderId="26" xfId="0" applyFont="1" applyFill="1" applyBorder="1" applyAlignment="1">
      <alignment horizontal="center" vertical="center" wrapText="1"/>
    </xf>
    <xf numFmtId="0" fontId="6" fillId="0" borderId="1" xfId="0" applyFont="1" applyBorder="1" applyAlignment="1">
      <alignment horizontal="center" vertical="center" wrapText="1"/>
    </xf>
    <xf numFmtId="0" fontId="6" fillId="0" borderId="7" xfId="0" applyFont="1" applyBorder="1" applyAlignment="1">
      <alignment horizontal="left" wrapText="1"/>
    </xf>
    <xf numFmtId="0" fontId="6" fillId="0" borderId="19" xfId="0" applyFont="1" applyBorder="1" applyAlignment="1">
      <alignment horizontal="left" wrapText="1"/>
    </xf>
    <xf numFmtId="0" fontId="6" fillId="0" borderId="5" xfId="0" applyFont="1" applyBorder="1" applyAlignment="1">
      <alignment horizontal="center" vertical="center" wrapText="1"/>
    </xf>
    <xf numFmtId="0" fontId="6" fillId="0" borderId="25" xfId="0" applyFont="1" applyBorder="1" applyAlignment="1">
      <alignment horizontal="center" vertical="center" wrapText="1"/>
    </xf>
    <xf numFmtId="0" fontId="6" fillId="0" borderId="26" xfId="0" applyFont="1" applyBorder="1" applyAlignment="1">
      <alignment horizontal="center" vertical="center" wrapText="1"/>
    </xf>
    <xf numFmtId="0" fontId="6" fillId="0" borderId="6" xfId="0" applyFont="1" applyBorder="1" applyAlignment="1">
      <alignment horizontal="center" vertical="center" wrapText="1"/>
    </xf>
    <xf numFmtId="0" fontId="6" fillId="0" borderId="53" xfId="0" applyFont="1" applyBorder="1" applyAlignment="1">
      <alignment horizontal="left" wrapText="1"/>
    </xf>
    <xf numFmtId="0" fontId="6" fillId="0" borderId="38" xfId="0" applyFont="1" applyBorder="1" applyAlignment="1">
      <alignment horizontal="left" wrapText="1"/>
    </xf>
    <xf numFmtId="0" fontId="6" fillId="0" borderId="70" xfId="0" applyFont="1" applyBorder="1" applyAlignment="1">
      <alignment horizontal="left" wrapText="1"/>
    </xf>
    <xf numFmtId="0" fontId="6" fillId="0" borderId="71" xfId="0" applyFont="1" applyBorder="1" applyAlignment="1">
      <alignment horizontal="left" wrapText="1"/>
    </xf>
    <xf numFmtId="0" fontId="26" fillId="2" borderId="5" xfId="0" applyFont="1" applyFill="1" applyBorder="1" applyAlignment="1">
      <alignment horizontal="left"/>
    </xf>
    <xf numFmtId="0" fontId="26" fillId="2" borderId="25" xfId="0" applyFont="1" applyFill="1" applyBorder="1" applyAlignment="1">
      <alignment horizontal="left"/>
    </xf>
    <xf numFmtId="0" fontId="26" fillId="2" borderId="6" xfId="0" applyFont="1" applyFill="1" applyBorder="1" applyAlignment="1">
      <alignment horizontal="left"/>
    </xf>
    <xf numFmtId="0" fontId="20" fillId="6" borderId="59" xfId="0" applyFont="1" applyFill="1" applyBorder="1" applyAlignment="1">
      <alignment horizontal="center" vertical="center"/>
    </xf>
    <xf numFmtId="0" fontId="8" fillId="6" borderId="46" xfId="0" applyFont="1" applyFill="1" applyBorder="1" applyAlignment="1">
      <alignment horizontal="center" vertical="center"/>
    </xf>
    <xf numFmtId="0" fontId="8" fillId="6" borderId="73" xfId="0" applyFont="1" applyFill="1" applyBorder="1" applyAlignment="1">
      <alignment horizontal="center" vertical="center"/>
    </xf>
    <xf numFmtId="0" fontId="8" fillId="6" borderId="47" xfId="0" applyFont="1" applyFill="1" applyBorder="1" applyAlignment="1">
      <alignment horizontal="center" vertical="center"/>
    </xf>
    <xf numFmtId="0" fontId="6" fillId="0" borderId="39" xfId="0" applyFont="1" applyFill="1" applyBorder="1" applyAlignment="1">
      <alignment horizontal="center" wrapText="1"/>
    </xf>
    <xf numFmtId="0" fontId="6" fillId="0" borderId="18" xfId="0" applyFont="1" applyFill="1" applyBorder="1" applyAlignment="1">
      <alignment horizontal="center" wrapText="1"/>
    </xf>
    <xf numFmtId="0" fontId="6" fillId="3" borderId="20" xfId="0" applyFont="1" applyFill="1" applyBorder="1" applyAlignment="1">
      <alignment horizontal="center" wrapText="1"/>
    </xf>
    <xf numFmtId="0" fontId="6" fillId="0" borderId="35" xfId="0" applyFont="1" applyBorder="1" applyAlignment="1">
      <alignment horizontal="left" wrapText="1"/>
    </xf>
    <xf numFmtId="0" fontId="10" fillId="0" borderId="30" xfId="0" applyFont="1" applyBorder="1" applyAlignment="1">
      <alignment horizontal="center" wrapText="1"/>
    </xf>
    <xf numFmtId="0" fontId="10" fillId="0" borderId="31" xfId="0" applyFont="1" applyBorder="1" applyAlignment="1">
      <alignment horizontal="center" wrapText="1"/>
    </xf>
    <xf numFmtId="0" fontId="10" fillId="0" borderId="32" xfId="0" applyFont="1" applyBorder="1" applyAlignment="1">
      <alignment horizontal="center" wrapText="1"/>
    </xf>
    <xf numFmtId="0" fontId="10" fillId="0" borderId="34" xfId="0" applyFont="1" applyBorder="1" applyAlignment="1">
      <alignment horizontal="center" wrapText="1"/>
    </xf>
    <xf numFmtId="0" fontId="10" fillId="0" borderId="28" xfId="0" applyFont="1" applyBorder="1" applyAlignment="1">
      <alignment horizontal="center" wrapText="1"/>
    </xf>
    <xf numFmtId="0" fontId="10" fillId="0" borderId="74" xfId="0" applyFont="1" applyBorder="1" applyAlignment="1">
      <alignment horizontal="center" wrapText="1"/>
    </xf>
    <xf numFmtId="0" fontId="18" fillId="0" borderId="0" xfId="0" applyFont="1" applyFill="1" applyAlignment="1">
      <alignment horizontal="left" vertical="top" wrapText="1"/>
    </xf>
    <xf numFmtId="0" fontId="10" fillId="0" borderId="0" xfId="0" applyFont="1" applyFill="1" applyAlignment="1">
      <alignment horizontal="left" vertical="top" wrapText="1"/>
    </xf>
    <xf numFmtId="0" fontId="10" fillId="0" borderId="1" xfId="0" applyFont="1" applyBorder="1" applyAlignment="1">
      <alignment horizontal="center" wrapText="1"/>
    </xf>
    <xf numFmtId="0" fontId="10" fillId="0" borderId="26" xfId="0" applyFont="1" applyBorder="1" applyAlignment="1">
      <alignment horizontal="center" wrapText="1"/>
    </xf>
    <xf numFmtId="0" fontId="6" fillId="0" borderId="42" xfId="0" applyFont="1" applyBorder="1" applyAlignment="1">
      <alignment horizontal="center" wrapText="1"/>
    </xf>
    <xf numFmtId="0" fontId="6" fillId="0" borderId="35" xfId="0" applyFont="1" applyBorder="1" applyAlignment="1">
      <alignment horizontal="center" wrapText="1"/>
    </xf>
    <xf numFmtId="0" fontId="6" fillId="0" borderId="19" xfId="0" applyFont="1" applyBorder="1" applyAlignment="1">
      <alignment horizontal="center" wrapText="1"/>
    </xf>
    <xf numFmtId="0" fontId="5" fillId="0" borderId="0" xfId="0" applyFont="1" applyAlignment="1">
      <alignment horizontal="left" vertical="top"/>
    </xf>
    <xf numFmtId="0" fontId="20" fillId="6" borderId="42" xfId="0" applyFont="1" applyFill="1" applyBorder="1" applyAlignment="1">
      <alignment horizontal="center" vertical="center"/>
    </xf>
    <xf numFmtId="0" fontId="20" fillId="6" borderId="43" xfId="0" applyFont="1" applyFill="1" applyBorder="1" applyAlignment="1">
      <alignment horizontal="center" vertical="center"/>
    </xf>
    <xf numFmtId="0" fontId="20" fillId="6" borderId="45" xfId="0" applyFont="1" applyFill="1" applyBorder="1" applyAlignment="1">
      <alignment horizontal="center" vertical="center"/>
    </xf>
    <xf numFmtId="0" fontId="6" fillId="0" borderId="44" xfId="0" applyFont="1" applyBorder="1" applyAlignment="1">
      <alignment horizontal="center" wrapText="1"/>
    </xf>
    <xf numFmtId="0" fontId="6" fillId="0" borderId="72" xfId="0" applyFont="1" applyBorder="1" applyAlignment="1">
      <alignment horizontal="center" wrapText="1"/>
    </xf>
    <xf numFmtId="0" fontId="6" fillId="0" borderId="30" xfId="0" applyFont="1" applyBorder="1" applyAlignment="1">
      <alignment horizontal="center" wrapText="1"/>
    </xf>
    <xf numFmtId="0" fontId="6" fillId="0" borderId="32" xfId="0" applyFont="1" applyBorder="1" applyAlignment="1">
      <alignment horizontal="center" wrapText="1"/>
    </xf>
    <xf numFmtId="0" fontId="6" fillId="3" borderId="23" xfId="0" applyFont="1" applyFill="1" applyBorder="1" applyAlignment="1">
      <alignment horizontal="center" wrapText="1"/>
    </xf>
    <xf numFmtId="0" fontId="6" fillId="3" borderId="1" xfId="0" applyFont="1" applyFill="1" applyBorder="1" applyAlignment="1">
      <alignment horizontal="center" wrapText="1"/>
    </xf>
    <xf numFmtId="0" fontId="6" fillId="3" borderId="11" xfId="0" applyFont="1" applyFill="1" applyBorder="1" applyAlignment="1">
      <alignment horizontal="center" wrapText="1"/>
    </xf>
    <xf numFmtId="0" fontId="6" fillId="3" borderId="24" xfId="0" applyFont="1" applyFill="1" applyBorder="1" applyAlignment="1">
      <alignment horizontal="center" wrapText="1"/>
    </xf>
    <xf numFmtId="0" fontId="6" fillId="3" borderId="3" xfId="0" applyFont="1" applyFill="1" applyBorder="1" applyAlignment="1">
      <alignment horizontal="center" wrapText="1"/>
    </xf>
    <xf numFmtId="0" fontId="6" fillId="3" borderId="4" xfId="0" applyFont="1" applyFill="1" applyBorder="1" applyAlignment="1">
      <alignment horizontal="center" wrapText="1"/>
    </xf>
    <xf numFmtId="0" fontId="20" fillId="6" borderId="28" xfId="0" applyFont="1" applyFill="1" applyBorder="1" applyAlignment="1">
      <alignment horizontal="center" vertical="center" wrapText="1"/>
    </xf>
    <xf numFmtId="0" fontId="20" fillId="6" borderId="29" xfId="0" applyFont="1" applyFill="1" applyBorder="1" applyAlignment="1">
      <alignment horizontal="center" vertical="center" wrapText="1"/>
    </xf>
    <xf numFmtId="0" fontId="6" fillId="0" borderId="5" xfId="0" applyFont="1" applyBorder="1" applyAlignment="1">
      <alignment horizontal="center" wrapText="1"/>
    </xf>
    <xf numFmtId="0" fontId="6" fillId="0" borderId="25" xfId="0" applyFont="1" applyBorder="1" applyAlignment="1">
      <alignment horizontal="center" wrapText="1"/>
    </xf>
    <xf numFmtId="0" fontId="6" fillId="0" borderId="26" xfId="0" applyFont="1" applyBorder="1" applyAlignment="1">
      <alignment horizontal="center" wrapText="1"/>
    </xf>
    <xf numFmtId="0" fontId="6" fillId="0" borderId="1" xfId="0" applyFont="1" applyFill="1" applyBorder="1" applyAlignment="1">
      <alignment horizontal="center" wrapText="1"/>
    </xf>
    <xf numFmtId="0" fontId="6" fillId="2" borderId="1" xfId="0" applyFont="1" applyFill="1" applyBorder="1" applyAlignment="1">
      <alignment horizontal="center" wrapText="1"/>
    </xf>
    <xf numFmtId="0" fontId="6" fillId="4" borderId="1" xfId="0" applyFont="1" applyFill="1" applyBorder="1" applyAlignment="1">
      <alignment horizontal="center" wrapText="1"/>
    </xf>
    <xf numFmtId="0" fontId="6" fillId="0" borderId="9" xfId="0" applyFont="1" applyFill="1" applyBorder="1" applyAlignment="1">
      <alignment horizontal="center" wrapText="1"/>
    </xf>
    <xf numFmtId="0" fontId="6" fillId="0" borderId="16" xfId="0" applyFont="1" applyFill="1" applyBorder="1" applyAlignment="1">
      <alignment horizontal="center" wrapText="1"/>
    </xf>
    <xf numFmtId="0" fontId="6" fillId="2" borderId="5" xfId="0" applyFont="1" applyFill="1" applyBorder="1" applyAlignment="1">
      <alignment horizontal="center" wrapText="1"/>
    </xf>
    <xf numFmtId="0" fontId="6" fillId="2" borderId="25" xfId="0" applyFont="1" applyFill="1" applyBorder="1" applyAlignment="1">
      <alignment horizontal="center" wrapText="1"/>
    </xf>
    <xf numFmtId="0" fontId="6" fillId="2" borderId="6" xfId="0" applyFont="1" applyFill="1" applyBorder="1" applyAlignment="1">
      <alignment horizontal="center" wrapText="1"/>
    </xf>
    <xf numFmtId="0" fontId="10" fillId="0" borderId="35" xfId="0" applyFont="1" applyBorder="1" applyAlignment="1">
      <alignment horizontal="center" wrapText="1"/>
    </xf>
    <xf numFmtId="0" fontId="10" fillId="0" borderId="19" xfId="0" applyFont="1" applyBorder="1" applyAlignment="1">
      <alignment horizontal="center" wrapText="1"/>
    </xf>
    <xf numFmtId="0" fontId="10" fillId="0" borderId="39" xfId="0" applyFont="1" applyBorder="1" applyAlignment="1">
      <alignment horizontal="center" wrapText="1"/>
    </xf>
    <xf numFmtId="0" fontId="10" fillId="0" borderId="18" xfId="0" applyFont="1" applyBorder="1" applyAlignment="1">
      <alignment horizontal="center" wrapText="1"/>
    </xf>
    <xf numFmtId="0" fontId="10" fillId="0" borderId="39" xfId="0" applyFont="1" applyFill="1" applyBorder="1" applyAlignment="1">
      <alignment horizontal="center" wrapText="1"/>
    </xf>
    <xf numFmtId="0" fontId="10" fillId="0" borderId="18" xfId="0" applyFont="1" applyFill="1" applyBorder="1" applyAlignment="1">
      <alignment horizontal="center" wrapText="1"/>
    </xf>
    <xf numFmtId="0" fontId="10" fillId="0" borderId="41" xfId="0" applyFont="1" applyFill="1" applyBorder="1" applyAlignment="1">
      <alignment horizontal="center" wrapText="1"/>
    </xf>
    <xf numFmtId="0" fontId="10" fillId="0" borderId="20" xfId="0" applyFont="1" applyFill="1" applyBorder="1" applyAlignment="1">
      <alignment horizontal="center" wrapText="1"/>
    </xf>
    <xf numFmtId="0" fontId="6" fillId="0" borderId="7" xfId="0" applyFont="1" applyBorder="1" applyAlignment="1">
      <alignment horizontal="center" wrapText="1"/>
    </xf>
    <xf numFmtId="0" fontId="6" fillId="0" borderId="3" xfId="0" applyFont="1" applyBorder="1" applyAlignment="1">
      <alignment horizontal="center" wrapText="1"/>
    </xf>
    <xf numFmtId="0" fontId="10" fillId="0" borderId="25" xfId="0" applyFont="1" applyBorder="1" applyAlignment="1">
      <alignment horizontal="center" wrapText="1"/>
    </xf>
    <xf numFmtId="0" fontId="20" fillId="6" borderId="22" xfId="0" applyFont="1" applyFill="1" applyBorder="1" applyAlignment="1">
      <alignment horizontal="center" vertical="center" wrapText="1"/>
    </xf>
    <xf numFmtId="0" fontId="8" fillId="6" borderId="23" xfId="0" applyFont="1" applyFill="1" applyBorder="1" applyAlignment="1">
      <alignment horizontal="center" vertical="center" wrapText="1"/>
    </xf>
    <xf numFmtId="0" fontId="8" fillId="6" borderId="34" xfId="0" applyFont="1" applyFill="1" applyBorder="1" applyAlignment="1">
      <alignment horizontal="center" vertical="center" wrapText="1"/>
    </xf>
    <xf numFmtId="0" fontId="8" fillId="6" borderId="24" xfId="0" applyFont="1" applyFill="1" applyBorder="1" applyAlignment="1">
      <alignment horizontal="center" vertical="center" wrapText="1"/>
    </xf>
    <xf numFmtId="0" fontId="10" fillId="0" borderId="5" xfId="0" applyFont="1" applyFill="1" applyBorder="1" applyAlignment="1">
      <alignment horizontal="center" vertical="center" wrapText="1"/>
    </xf>
    <xf numFmtId="0" fontId="10" fillId="0" borderId="25" xfId="0" applyFont="1" applyFill="1" applyBorder="1" applyAlignment="1">
      <alignment horizontal="center" vertical="center" wrapText="1"/>
    </xf>
    <xf numFmtId="0" fontId="10" fillId="0" borderId="26"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4" xfId="0" applyFont="1" applyBorder="1" applyAlignment="1">
      <alignment horizontal="center" wrapText="1"/>
    </xf>
    <xf numFmtId="0" fontId="6" fillId="0" borderId="9" xfId="0" applyFont="1" applyBorder="1" applyAlignment="1">
      <alignment horizontal="center" vertical="center" wrapText="1"/>
    </xf>
    <xf numFmtId="0" fontId="6" fillId="0" borderId="41" xfId="0" applyFont="1" applyBorder="1" applyAlignment="1">
      <alignment horizontal="center" vertical="center" wrapText="1"/>
    </xf>
    <xf numFmtId="0" fontId="6" fillId="0" borderId="16" xfId="0" applyFont="1" applyBorder="1" applyAlignment="1">
      <alignment horizontal="center" vertical="center" wrapText="1"/>
    </xf>
    <xf numFmtId="0" fontId="18" fillId="0" borderId="0" xfId="0" applyFont="1" applyFill="1" applyAlignment="1">
      <alignment horizontal="left" vertical="center" wrapText="1"/>
    </xf>
    <xf numFmtId="0" fontId="2" fillId="6" borderId="22" xfId="0" applyFont="1" applyFill="1" applyBorder="1" applyAlignment="1">
      <alignment horizontal="center" vertical="center" wrapText="1"/>
    </xf>
    <xf numFmtId="0" fontId="18" fillId="0" borderId="0" xfId="0" applyFont="1" applyFill="1" applyAlignment="1">
      <alignment horizontal="left" wrapText="1"/>
    </xf>
    <xf numFmtId="0" fontId="20" fillId="6" borderId="56" xfId="0" applyFont="1" applyFill="1" applyBorder="1" applyAlignment="1">
      <alignment horizontal="center" vertical="center" wrapText="1"/>
    </xf>
    <xf numFmtId="0" fontId="20" fillId="6" borderId="48" xfId="0" applyFont="1" applyFill="1" applyBorder="1" applyAlignment="1">
      <alignment horizontal="center" vertical="center" wrapText="1"/>
    </xf>
    <xf numFmtId="0" fontId="20" fillId="6" borderId="57" xfId="0" applyFont="1" applyFill="1" applyBorder="1" applyAlignment="1">
      <alignment horizontal="center" vertical="center" wrapText="1"/>
    </xf>
    <xf numFmtId="0" fontId="10" fillId="0" borderId="7" xfId="0" applyFont="1" applyFill="1" applyBorder="1" applyAlignment="1">
      <alignment horizontal="center" wrapText="1"/>
    </xf>
    <xf numFmtId="0" fontId="10" fillId="0" borderId="14" xfId="0" applyFont="1" applyFill="1" applyBorder="1" applyAlignment="1">
      <alignment horizontal="center" wrapText="1"/>
    </xf>
    <xf numFmtId="0" fontId="10" fillId="0" borderId="9" xfId="0" applyFont="1" applyFill="1" applyBorder="1" applyAlignment="1">
      <alignment horizontal="center" wrapText="1"/>
    </xf>
    <xf numFmtId="0" fontId="10" fillId="0" borderId="16" xfId="0" applyFont="1" applyFill="1" applyBorder="1" applyAlignment="1">
      <alignment horizontal="center" wrapText="1"/>
    </xf>
    <xf numFmtId="0" fontId="26" fillId="0" borderId="62" xfId="0" applyFont="1" applyFill="1" applyBorder="1" applyAlignment="1">
      <alignment horizontal="center" wrapText="1"/>
    </xf>
    <xf numFmtId="0" fontId="26" fillId="0" borderId="55" xfId="0" applyFont="1" applyFill="1" applyBorder="1" applyAlignment="1">
      <alignment horizontal="center" wrapText="1"/>
    </xf>
    <xf numFmtId="0" fontId="5" fillId="0" borderId="0" xfId="0" applyFont="1" applyFill="1" applyAlignment="1">
      <alignment horizontal="left" vertical="top" wrapText="1"/>
    </xf>
    <xf numFmtId="0" fontId="5" fillId="0" borderId="0" xfId="0" applyFont="1" applyFill="1" applyAlignment="1">
      <alignment horizontal="left" wrapText="1"/>
    </xf>
    <xf numFmtId="0" fontId="10" fillId="0" borderId="53" xfId="0" applyFont="1" applyFill="1" applyBorder="1" applyAlignment="1">
      <alignment horizontal="center" wrapText="1"/>
    </xf>
    <xf numFmtId="0" fontId="10" fillId="0" borderId="60" xfId="0" applyFont="1" applyFill="1" applyBorder="1" applyAlignment="1">
      <alignment horizontal="center" wrapText="1"/>
    </xf>
    <xf numFmtId="0" fontId="10" fillId="0" borderId="38" xfId="0" applyFont="1" applyFill="1" applyBorder="1" applyAlignment="1">
      <alignment horizontal="center" wrapText="1"/>
    </xf>
    <xf numFmtId="0" fontId="10" fillId="0" borderId="36" xfId="0" applyFont="1" applyFill="1" applyBorder="1" applyAlignment="1">
      <alignment horizontal="center" wrapText="1"/>
    </xf>
    <xf numFmtId="0" fontId="10" fillId="0" borderId="66" xfId="0" applyFont="1" applyFill="1" applyBorder="1" applyAlignment="1">
      <alignment horizontal="center" wrapText="1"/>
    </xf>
    <xf numFmtId="0" fontId="7" fillId="2" borderId="1" xfId="0" applyFont="1" applyFill="1" applyBorder="1" applyAlignment="1">
      <alignment horizontal="center"/>
    </xf>
    <xf numFmtId="0" fontId="6" fillId="3" borderId="5" xfId="0" applyFont="1" applyFill="1" applyBorder="1" applyAlignment="1">
      <alignment horizontal="center" wrapText="1"/>
    </xf>
    <xf numFmtId="0" fontId="6" fillId="3" borderId="6" xfId="0" applyFont="1" applyFill="1" applyBorder="1" applyAlignment="1">
      <alignment horizontal="center" wrapText="1"/>
    </xf>
    <xf numFmtId="0" fontId="3" fillId="6" borderId="27" xfId="0" applyFont="1" applyFill="1" applyBorder="1" applyAlignment="1">
      <alignment horizontal="center" vertical="center"/>
    </xf>
    <xf numFmtId="0" fontId="3" fillId="6" borderId="28" xfId="0" applyFont="1" applyFill="1" applyBorder="1" applyAlignment="1">
      <alignment horizontal="center" vertical="center"/>
    </xf>
    <xf numFmtId="0" fontId="3" fillId="6" borderId="29" xfId="0" applyFont="1" applyFill="1" applyBorder="1" applyAlignment="1">
      <alignment horizontal="center" vertical="center"/>
    </xf>
    <xf numFmtId="0" fontId="6" fillId="0" borderId="2" xfId="0" applyFont="1" applyBorder="1" applyAlignment="1">
      <alignment horizontal="center" wrapText="1"/>
    </xf>
    <xf numFmtId="0" fontId="6" fillId="0" borderId="10" xfId="0" applyFont="1" applyBorder="1" applyAlignment="1">
      <alignment horizontal="center" wrapText="1"/>
    </xf>
    <xf numFmtId="0" fontId="7" fillId="2" borderId="26" xfId="0" applyFont="1" applyFill="1" applyBorder="1" applyAlignment="1">
      <alignment horizontal="center"/>
    </xf>
    <xf numFmtId="0" fontId="10" fillId="0" borderId="7" xfId="0" applyFont="1" applyBorder="1" applyAlignment="1">
      <alignment horizontal="center" wrapText="1"/>
    </xf>
    <xf numFmtId="0" fontId="10" fillId="0" borderId="14" xfId="0" applyFont="1" applyBorder="1" applyAlignment="1">
      <alignment horizontal="center" wrapText="1"/>
    </xf>
    <xf numFmtId="0" fontId="10" fillId="0" borderId="6" xfId="0" applyFont="1" applyBorder="1" applyAlignment="1">
      <alignment horizontal="center" wrapText="1"/>
    </xf>
    <xf numFmtId="0" fontId="2" fillId="6" borderId="23" xfId="0" applyFont="1" applyFill="1" applyBorder="1" applyAlignment="1">
      <alignment horizontal="center" vertical="center" wrapText="1"/>
    </xf>
    <xf numFmtId="0" fontId="2" fillId="6" borderId="24" xfId="0" applyFont="1" applyFill="1" applyBorder="1" applyAlignment="1">
      <alignment horizontal="center" vertical="center" wrapText="1"/>
    </xf>
    <xf numFmtId="0" fontId="6" fillId="0" borderId="1" xfId="1" applyFont="1" applyBorder="1" applyAlignment="1">
      <alignment horizontal="center" wrapText="1"/>
    </xf>
    <xf numFmtId="0" fontId="6" fillId="0" borderId="3" xfId="1" applyFont="1" applyBorder="1" applyAlignment="1">
      <alignment horizontal="center" wrapText="1"/>
    </xf>
    <xf numFmtId="0" fontId="2" fillId="6" borderId="59" xfId="0" applyFont="1" applyFill="1" applyBorder="1" applyAlignment="1">
      <alignment horizontal="center" vertical="center" wrapText="1"/>
    </xf>
    <xf numFmtId="0" fontId="2" fillId="6" borderId="46" xfId="0" applyFont="1" applyFill="1" applyBorder="1" applyAlignment="1">
      <alignment horizontal="center" vertical="center" wrapText="1"/>
    </xf>
    <xf numFmtId="0" fontId="2" fillId="6" borderId="73" xfId="0" applyFont="1" applyFill="1" applyBorder="1" applyAlignment="1">
      <alignment horizontal="center" vertical="center" wrapText="1"/>
    </xf>
    <xf numFmtId="0" fontId="2" fillId="6" borderId="47" xfId="0" applyFont="1" applyFill="1" applyBorder="1" applyAlignment="1">
      <alignment horizontal="center" vertical="center" wrapText="1"/>
    </xf>
    <xf numFmtId="0" fontId="6" fillId="0" borderId="14" xfId="0" applyFont="1" applyBorder="1" applyAlignment="1">
      <alignment horizontal="left" wrapText="1"/>
    </xf>
    <xf numFmtId="0" fontId="6" fillId="0" borderId="39" xfId="1" applyFont="1" applyBorder="1" applyAlignment="1">
      <alignment horizontal="center" vertical="center" wrapText="1"/>
    </xf>
    <xf numFmtId="0" fontId="6" fillId="0" borderId="15" xfId="1" applyFont="1" applyBorder="1" applyAlignment="1">
      <alignment horizontal="center" vertical="center" wrapText="1"/>
    </xf>
    <xf numFmtId="0" fontId="6" fillId="0" borderId="30"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17"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26" xfId="0" applyFont="1" applyBorder="1" applyAlignment="1">
      <alignment horizontal="center" vertical="center" wrapText="1"/>
    </xf>
    <xf numFmtId="0" fontId="10" fillId="0" borderId="6" xfId="0" applyFont="1" applyBorder="1" applyAlignment="1">
      <alignment horizontal="center" vertical="center" wrapText="1"/>
    </xf>
    <xf numFmtId="0" fontId="20" fillId="6" borderId="1" xfId="0" applyFont="1" applyFill="1" applyBorder="1" applyAlignment="1">
      <alignment horizontal="center" vertical="center" wrapText="1"/>
    </xf>
    <xf numFmtId="0" fontId="2" fillId="6" borderId="1" xfId="0" applyFont="1" applyFill="1" applyBorder="1" applyAlignment="1">
      <alignment horizontal="center" vertical="center" wrapText="1"/>
    </xf>
    <xf numFmtId="0" fontId="5" fillId="0" borderId="1" xfId="0" applyFont="1" applyBorder="1" applyAlignment="1">
      <alignment horizontal="left" wrapText="1"/>
    </xf>
    <xf numFmtId="0" fontId="6" fillId="3" borderId="1" xfId="0" applyFont="1" applyFill="1" applyBorder="1" applyAlignment="1">
      <alignment horizontal="center"/>
    </xf>
    <xf numFmtId="5" fontId="6" fillId="3" borderId="1" xfId="5" applyNumberFormat="1" applyFont="1" applyFill="1" applyBorder="1" applyAlignment="1">
      <alignment horizontal="center"/>
    </xf>
    <xf numFmtId="0" fontId="28" fillId="0" borderId="0" xfId="0" applyFont="1" applyFill="1" applyAlignment="1">
      <alignment horizontal="left" vertical="center" wrapText="1"/>
    </xf>
    <xf numFmtId="0" fontId="27" fillId="0" borderId="0" xfId="0" applyFont="1" applyFill="1" applyAlignment="1">
      <alignment horizontal="left" vertical="center" wrapText="1"/>
    </xf>
    <xf numFmtId="0" fontId="18" fillId="0" borderId="0" xfId="0" applyFont="1" applyFill="1" applyAlignment="1">
      <alignment horizontal="left" vertical="top"/>
    </xf>
    <xf numFmtId="0" fontId="2" fillId="6" borderId="28" xfId="0" applyFont="1" applyFill="1" applyBorder="1" applyAlignment="1">
      <alignment horizontal="center" vertical="center" wrapText="1"/>
    </xf>
    <xf numFmtId="0" fontId="2" fillId="6" borderId="29" xfId="0" applyFont="1" applyFill="1" applyBorder="1" applyAlignment="1">
      <alignment horizontal="center" vertical="center" wrapText="1"/>
    </xf>
    <xf numFmtId="0" fontId="6" fillId="0" borderId="5" xfId="1" applyFont="1" applyBorder="1" applyAlignment="1">
      <alignment horizontal="center" wrapText="1"/>
    </xf>
    <xf numFmtId="0" fontId="6" fillId="0" borderId="25" xfId="1" applyFont="1" applyBorder="1" applyAlignment="1">
      <alignment horizontal="center" wrapText="1"/>
    </xf>
    <xf numFmtId="0" fontId="6" fillId="0" borderId="6" xfId="1" applyFont="1" applyBorder="1" applyAlignment="1">
      <alignment horizontal="center" wrapText="1"/>
    </xf>
    <xf numFmtId="0" fontId="28" fillId="0" borderId="0" xfId="0" applyFont="1" applyAlignment="1">
      <alignment horizontal="left" vertical="center" wrapText="1"/>
    </xf>
    <xf numFmtId="0" fontId="27" fillId="0" borderId="0" xfId="0" applyFont="1" applyAlignment="1">
      <alignment horizontal="left" vertical="center" wrapText="1"/>
    </xf>
    <xf numFmtId="0" fontId="2" fillId="6" borderId="27" xfId="0" applyFont="1" applyFill="1" applyBorder="1" applyAlignment="1">
      <alignment horizontal="center" vertical="center" wrapText="1"/>
    </xf>
    <xf numFmtId="0" fontId="2" fillId="6" borderId="74" xfId="0" applyFont="1" applyFill="1" applyBorder="1" applyAlignment="1">
      <alignment horizontal="center" vertical="center" wrapText="1"/>
    </xf>
  </cellXfs>
  <cellStyles count="7">
    <cellStyle name="Čárka 2" xfId="3" xr:uid="{00000000-0005-0000-0000-000000000000}"/>
    <cellStyle name="Měna" xfId="5" builtinId="4"/>
    <cellStyle name="Měna 2" xfId="6" xr:uid="{0351C0EE-1F68-4903-8D59-6383801D6626}"/>
    <cellStyle name="Normální" xfId="0" builtinId="0"/>
    <cellStyle name="Normální 2" xfId="1" xr:uid="{00000000-0005-0000-0000-000003000000}"/>
    <cellStyle name="normální 2 2" xfId="4" xr:uid="{00000000-0005-0000-0000-000004000000}"/>
    <cellStyle name="normální 2 5" xfId="2" xr:uid="{00000000-0005-0000-0000-000005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 Id="rId8" Type="http://schemas.openxmlformats.org/officeDocument/2006/relationships/worksheet" Target="worksheets/sheet8.xml"/></Relationships>
</file>

<file path=xl/theme/theme1.xml><?xml version="1.0" encoding="utf-8"?>
<a:theme xmlns:a="http://schemas.openxmlformats.org/drawingml/2006/main" name="Moti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B47"/>
  <sheetViews>
    <sheetView topLeftCell="A28" zoomScaleNormal="100" workbookViewId="0">
      <selection activeCell="B38" sqref="B38"/>
    </sheetView>
  </sheetViews>
  <sheetFormatPr defaultColWidth="9.109375" defaultRowHeight="14.4" x14ac:dyDescent="0.3"/>
  <cols>
    <col min="1" max="1" width="35.109375" style="75" customWidth="1"/>
    <col min="2" max="2" width="153.44140625" style="74" customWidth="1"/>
    <col min="3" max="16384" width="9.109375" style="209"/>
  </cols>
  <sheetData>
    <row r="1" spans="1:2" ht="45" customHeight="1" x14ac:dyDescent="0.3">
      <c r="A1" s="816" t="s">
        <v>414</v>
      </c>
      <c r="B1" s="817"/>
    </row>
    <row r="2" spans="1:2" ht="15" customHeight="1" x14ac:dyDescent="0.3">
      <c r="A2" s="261"/>
      <c r="B2" s="261"/>
    </row>
    <row r="3" spans="1:2" ht="20.100000000000001" customHeight="1" x14ac:dyDescent="0.3">
      <c r="A3" s="262" t="s">
        <v>102</v>
      </c>
      <c r="B3" s="207"/>
    </row>
    <row r="4" spans="1:2" ht="30" customHeight="1" x14ac:dyDescent="0.3">
      <c r="A4" s="818" t="s">
        <v>109</v>
      </c>
      <c r="B4" s="819"/>
    </row>
    <row r="5" spans="1:2" ht="30" customHeight="1" x14ac:dyDescent="0.3">
      <c r="A5" s="813" t="s">
        <v>103</v>
      </c>
      <c r="B5" s="814"/>
    </row>
    <row r="6" spans="1:2" ht="15" customHeight="1" x14ac:dyDescent="0.3">
      <c r="A6" s="813" t="s">
        <v>514</v>
      </c>
      <c r="B6" s="814"/>
    </row>
    <row r="7" spans="1:2" ht="30.75" customHeight="1" x14ac:dyDescent="0.3">
      <c r="A7" s="813" t="s">
        <v>415</v>
      </c>
      <c r="B7" s="814"/>
    </row>
    <row r="8" spans="1:2" ht="15" customHeight="1" x14ac:dyDescent="0.3">
      <c r="A8" s="813" t="s">
        <v>431</v>
      </c>
      <c r="B8" s="814"/>
    </row>
    <row r="9" spans="1:2" ht="15" customHeight="1" x14ac:dyDescent="0.3">
      <c r="A9" s="813" t="s">
        <v>417</v>
      </c>
      <c r="B9" s="814"/>
    </row>
    <row r="10" spans="1:2" ht="15" customHeight="1" x14ac:dyDescent="0.3">
      <c r="A10" s="815"/>
      <c r="B10" s="815"/>
    </row>
    <row r="11" spans="1:2" ht="18" x14ac:dyDescent="0.3">
      <c r="A11" s="263" t="s">
        <v>73</v>
      </c>
      <c r="B11" s="263" t="s">
        <v>74</v>
      </c>
    </row>
    <row r="12" spans="1:2" ht="49.5" customHeight="1" x14ac:dyDescent="0.3">
      <c r="A12" s="61" t="s">
        <v>376</v>
      </c>
      <c r="B12" s="72" t="s">
        <v>482</v>
      </c>
    </row>
    <row r="13" spans="1:2" ht="43.2" x14ac:dyDescent="0.3">
      <c r="A13" s="59" t="s">
        <v>377</v>
      </c>
      <c r="B13" s="60" t="s">
        <v>483</v>
      </c>
    </row>
    <row r="14" spans="1:2" ht="92.25" customHeight="1" x14ac:dyDescent="0.3">
      <c r="A14" s="61" t="s">
        <v>378</v>
      </c>
      <c r="B14" s="72" t="s">
        <v>428</v>
      </c>
    </row>
    <row r="15" spans="1:2" ht="100.8" x14ac:dyDescent="0.3">
      <c r="A15" s="59" t="s">
        <v>379</v>
      </c>
      <c r="B15" s="73" t="s">
        <v>484</v>
      </c>
    </row>
    <row r="16" spans="1:2" ht="57.6" x14ac:dyDescent="0.3">
      <c r="A16" s="61" t="s">
        <v>380</v>
      </c>
      <c r="B16" s="72" t="s">
        <v>485</v>
      </c>
    </row>
    <row r="17" spans="1:2" ht="28.8" x14ac:dyDescent="0.3">
      <c r="A17" s="59" t="s">
        <v>381</v>
      </c>
      <c r="B17" s="73" t="s">
        <v>486</v>
      </c>
    </row>
    <row r="18" spans="1:2" ht="28.8" x14ac:dyDescent="0.3">
      <c r="A18" s="61" t="s">
        <v>382</v>
      </c>
      <c r="B18" s="72" t="s">
        <v>487</v>
      </c>
    </row>
    <row r="19" spans="1:2" ht="43.2" x14ac:dyDescent="0.3">
      <c r="A19" s="59" t="s">
        <v>383</v>
      </c>
      <c r="B19" s="73" t="s">
        <v>488</v>
      </c>
    </row>
    <row r="20" spans="1:2" ht="63.75" customHeight="1" x14ac:dyDescent="0.3">
      <c r="A20" s="61" t="s">
        <v>384</v>
      </c>
      <c r="B20" s="72" t="s">
        <v>489</v>
      </c>
    </row>
    <row r="21" spans="1:2" ht="78" customHeight="1" x14ac:dyDescent="0.3">
      <c r="A21" s="59" t="s">
        <v>385</v>
      </c>
      <c r="B21" s="73" t="s">
        <v>507</v>
      </c>
    </row>
    <row r="22" spans="1:2" ht="43.2" x14ac:dyDescent="0.3">
      <c r="A22" s="61" t="s">
        <v>359</v>
      </c>
      <c r="B22" s="72" t="s">
        <v>429</v>
      </c>
    </row>
    <row r="23" spans="1:2" ht="72" x14ac:dyDescent="0.3">
      <c r="A23" s="59" t="s">
        <v>386</v>
      </c>
      <c r="B23" s="73" t="s">
        <v>490</v>
      </c>
    </row>
    <row r="24" spans="1:2" ht="144" x14ac:dyDescent="0.3">
      <c r="A24" s="61" t="s">
        <v>387</v>
      </c>
      <c r="B24" s="72" t="s">
        <v>495</v>
      </c>
    </row>
    <row r="25" spans="1:2" ht="61.5" customHeight="1" x14ac:dyDescent="0.3">
      <c r="A25" s="59" t="s">
        <v>427</v>
      </c>
      <c r="B25" s="73" t="s">
        <v>496</v>
      </c>
    </row>
    <row r="26" spans="1:2" ht="43.2" x14ac:dyDescent="0.3">
      <c r="A26" s="61" t="s">
        <v>492</v>
      </c>
      <c r="B26" s="72" t="s">
        <v>491</v>
      </c>
    </row>
    <row r="27" spans="1:2" ht="72" x14ac:dyDescent="0.3">
      <c r="A27" s="59" t="s">
        <v>416</v>
      </c>
      <c r="B27" s="73" t="s">
        <v>446</v>
      </c>
    </row>
    <row r="28" spans="1:2" ht="72" x14ac:dyDescent="0.3">
      <c r="A28" s="182" t="s">
        <v>410</v>
      </c>
      <c r="B28" s="72" t="s">
        <v>516</v>
      </c>
    </row>
    <row r="29" spans="1:2" ht="47.25" customHeight="1" x14ac:dyDescent="0.3">
      <c r="A29" s="59" t="s">
        <v>442</v>
      </c>
      <c r="B29" s="73" t="s">
        <v>497</v>
      </c>
    </row>
    <row r="30" spans="1:2" ht="100.8" x14ac:dyDescent="0.3">
      <c r="A30" s="61" t="s">
        <v>411</v>
      </c>
      <c r="B30" s="72" t="s">
        <v>430</v>
      </c>
    </row>
    <row r="31" spans="1:2" ht="72" x14ac:dyDescent="0.3">
      <c r="A31" s="59" t="s">
        <v>390</v>
      </c>
      <c r="B31" s="73" t="s">
        <v>444</v>
      </c>
    </row>
    <row r="32" spans="1:2" ht="91.5" customHeight="1" x14ac:dyDescent="0.3">
      <c r="A32" s="61" t="s">
        <v>391</v>
      </c>
      <c r="B32" s="72" t="s">
        <v>517</v>
      </c>
    </row>
    <row r="33" spans="1:2" ht="43.2" x14ac:dyDescent="0.3">
      <c r="A33" s="59" t="s">
        <v>445</v>
      </c>
      <c r="B33" s="73" t="s">
        <v>509</v>
      </c>
    </row>
    <row r="34" spans="1:2" ht="57.6" x14ac:dyDescent="0.3">
      <c r="A34" s="61" t="s">
        <v>392</v>
      </c>
      <c r="B34" s="72" t="s">
        <v>518</v>
      </c>
    </row>
    <row r="35" spans="1:2" ht="57.6" x14ac:dyDescent="0.3">
      <c r="A35" s="59" t="s">
        <v>393</v>
      </c>
      <c r="B35" s="73" t="s">
        <v>113</v>
      </c>
    </row>
    <row r="36" spans="1:2" ht="57.6" x14ac:dyDescent="0.3">
      <c r="A36" s="61" t="s">
        <v>426</v>
      </c>
      <c r="B36" s="72" t="s">
        <v>395</v>
      </c>
    </row>
    <row r="37" spans="1:2" ht="72" x14ac:dyDescent="0.3">
      <c r="A37" s="59" t="s">
        <v>394</v>
      </c>
      <c r="B37" s="73" t="s">
        <v>498</v>
      </c>
    </row>
    <row r="38" spans="1:2" ht="30" customHeight="1" x14ac:dyDescent="0.3">
      <c r="A38" s="61" t="s">
        <v>388</v>
      </c>
      <c r="B38" s="72" t="s">
        <v>519</v>
      </c>
    </row>
    <row r="39" spans="1:2" ht="57.6" x14ac:dyDescent="0.3">
      <c r="A39" s="59" t="s">
        <v>389</v>
      </c>
      <c r="B39" s="73" t="s">
        <v>406</v>
      </c>
    </row>
    <row r="40" spans="1:2" x14ac:dyDescent="0.3">
      <c r="A40" s="209"/>
      <c r="B40" s="209"/>
    </row>
    <row r="41" spans="1:2" x14ac:dyDescent="0.3">
      <c r="A41" s="209"/>
      <c r="B41" s="209"/>
    </row>
    <row r="42" spans="1:2" x14ac:dyDescent="0.3">
      <c r="A42" s="209"/>
      <c r="B42" s="209"/>
    </row>
    <row r="43" spans="1:2" x14ac:dyDescent="0.3">
      <c r="A43" s="209"/>
      <c r="B43" s="209"/>
    </row>
    <row r="44" spans="1:2" x14ac:dyDescent="0.3">
      <c r="A44" s="209"/>
      <c r="B44" s="209"/>
    </row>
    <row r="45" spans="1:2" x14ac:dyDescent="0.3">
      <c r="A45" s="209"/>
      <c r="B45" s="209"/>
    </row>
    <row r="46" spans="1:2" x14ac:dyDescent="0.3">
      <c r="A46" s="209"/>
      <c r="B46" s="209"/>
    </row>
    <row r="47" spans="1:2" x14ac:dyDescent="0.3">
      <c r="A47" s="209"/>
      <c r="B47" s="209"/>
    </row>
  </sheetData>
  <mergeCells count="8">
    <mergeCell ref="A9:B9"/>
    <mergeCell ref="A10:B10"/>
    <mergeCell ref="A1:B1"/>
    <mergeCell ref="A4:B4"/>
    <mergeCell ref="A5:B5"/>
    <mergeCell ref="A6:B6"/>
    <mergeCell ref="A7:B7"/>
    <mergeCell ref="A8:B8"/>
  </mergeCells>
  <pageMargins left="0.7" right="0.7" top="0.78740157499999996" bottom="0.78740157499999996" header="0.3" footer="0.3"/>
  <pageSetup paperSize="9" scale="34" fitToWidth="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List11">
    <pageSetUpPr fitToPage="1"/>
  </sheetPr>
  <dimension ref="A1:K87"/>
  <sheetViews>
    <sheetView workbookViewId="0">
      <selection activeCell="C77" sqref="C77"/>
    </sheetView>
  </sheetViews>
  <sheetFormatPr defaultColWidth="9.109375" defaultRowHeight="13.8" x14ac:dyDescent="0.3"/>
  <cols>
    <col min="1" max="1" width="47.88671875" style="2" customWidth="1"/>
    <col min="2" max="2" width="6.6640625" style="3" customWidth="1"/>
    <col min="3" max="3" width="8.21875" style="1" customWidth="1"/>
    <col min="4" max="4" width="6.88671875" style="1" customWidth="1"/>
    <col min="5" max="5" width="8.5546875" style="1" customWidth="1"/>
    <col min="6" max="6" width="7.44140625" style="1" customWidth="1"/>
    <col min="7" max="7" width="8.6640625" style="1" customWidth="1"/>
    <col min="8" max="8" width="7" style="1" customWidth="1"/>
    <col min="9" max="16384" width="9.109375" style="1"/>
  </cols>
  <sheetData>
    <row r="1" spans="1:11" ht="33.75" customHeight="1" x14ac:dyDescent="0.3">
      <c r="A1" s="865" t="s">
        <v>549</v>
      </c>
      <c r="B1" s="866"/>
      <c r="C1" s="866"/>
      <c r="D1" s="866"/>
      <c r="E1" s="866"/>
      <c r="F1" s="866"/>
      <c r="G1" s="866"/>
      <c r="H1" s="866"/>
      <c r="I1" s="866"/>
      <c r="J1" s="866"/>
      <c r="K1" s="846"/>
    </row>
    <row r="2" spans="1:11" s="5" customFormat="1" ht="38.25" customHeight="1" x14ac:dyDescent="0.3">
      <c r="A2" s="13" t="s">
        <v>520</v>
      </c>
      <c r="B2" s="8"/>
      <c r="C2" s="838" t="s">
        <v>0</v>
      </c>
      <c r="D2" s="838"/>
      <c r="E2" s="838" t="s">
        <v>2</v>
      </c>
      <c r="F2" s="838"/>
      <c r="G2" s="838" t="s">
        <v>1</v>
      </c>
      <c r="H2" s="838"/>
      <c r="I2" s="839" t="s">
        <v>3</v>
      </c>
      <c r="J2" s="840"/>
      <c r="K2" s="34" t="s">
        <v>4</v>
      </c>
    </row>
    <row r="3" spans="1:11" s="5" customFormat="1" ht="13.5" customHeight="1" thickBot="1" x14ac:dyDescent="0.35">
      <c r="A3" s="33"/>
      <c r="B3" s="37"/>
      <c r="C3" s="38" t="s">
        <v>5</v>
      </c>
      <c r="D3" s="38" t="s">
        <v>6</v>
      </c>
      <c r="E3" s="38" t="s">
        <v>5</v>
      </c>
      <c r="F3" s="38" t="s">
        <v>6</v>
      </c>
      <c r="G3" s="38" t="s">
        <v>5</v>
      </c>
      <c r="H3" s="38" t="s">
        <v>6</v>
      </c>
      <c r="I3" s="98" t="s">
        <v>5</v>
      </c>
      <c r="J3" s="98" t="s">
        <v>6</v>
      </c>
      <c r="K3" s="31"/>
    </row>
    <row r="4" spans="1:11" s="6" customFormat="1" x14ac:dyDescent="0.3">
      <c r="A4" s="91" t="s">
        <v>526</v>
      </c>
      <c r="B4" s="36"/>
      <c r="C4" s="867"/>
      <c r="D4" s="868"/>
      <c r="E4" s="868"/>
      <c r="F4" s="868"/>
      <c r="G4" s="868"/>
      <c r="H4" s="868"/>
      <c r="I4" s="868"/>
      <c r="J4" s="868"/>
      <c r="K4" s="869"/>
    </row>
    <row r="5" spans="1:11" s="2" customFormat="1" x14ac:dyDescent="0.3">
      <c r="A5" s="233" t="s">
        <v>456</v>
      </c>
      <c r="B5" s="234" t="s">
        <v>455</v>
      </c>
      <c r="C5" s="848"/>
      <c r="D5" s="849"/>
      <c r="E5" s="849"/>
      <c r="F5" s="849"/>
      <c r="G5" s="849"/>
      <c r="H5" s="849"/>
      <c r="I5" s="849"/>
      <c r="J5" s="849"/>
      <c r="K5" s="861"/>
    </row>
    <row r="6" spans="1:11" x14ac:dyDescent="0.3">
      <c r="A6" s="132" t="s">
        <v>470</v>
      </c>
      <c r="B6" s="235" t="s">
        <v>457</v>
      </c>
      <c r="C6" s="10"/>
      <c r="D6" s="10"/>
      <c r="E6" s="10"/>
      <c r="F6" s="10"/>
      <c r="G6" s="10"/>
      <c r="H6" s="10"/>
      <c r="I6" s="10"/>
      <c r="J6" s="284"/>
      <c r="K6" s="17">
        <f>SUM(C6:J6)</f>
        <v>0</v>
      </c>
    </row>
    <row r="7" spans="1:11" x14ac:dyDescent="0.3">
      <c r="A7" s="132" t="s">
        <v>471</v>
      </c>
      <c r="B7" s="235" t="s">
        <v>458</v>
      </c>
      <c r="C7" s="10"/>
      <c r="D7" s="10"/>
      <c r="E7" s="10"/>
      <c r="F7" s="10"/>
      <c r="G7" s="10"/>
      <c r="H7" s="10"/>
      <c r="I7" s="10"/>
      <c r="J7" s="284"/>
      <c r="K7" s="17">
        <f t="shared" ref="K7:K16" si="0">SUM(C7:J7)</f>
        <v>0</v>
      </c>
    </row>
    <row r="8" spans="1:11" x14ac:dyDescent="0.3">
      <c r="A8" s="132" t="s">
        <v>472</v>
      </c>
      <c r="B8" s="235" t="s">
        <v>459</v>
      </c>
      <c r="C8" s="10"/>
      <c r="D8" s="10"/>
      <c r="E8" s="10"/>
      <c r="F8" s="10"/>
      <c r="G8" s="10"/>
      <c r="H8" s="10"/>
      <c r="I8" s="10"/>
      <c r="J8" s="284"/>
      <c r="K8" s="17">
        <f t="shared" si="0"/>
        <v>0</v>
      </c>
    </row>
    <row r="9" spans="1:11" x14ac:dyDescent="0.3">
      <c r="A9" s="132" t="s">
        <v>473</v>
      </c>
      <c r="B9" s="235" t="s">
        <v>460</v>
      </c>
      <c r="C9" s="10"/>
      <c r="D9" s="10"/>
      <c r="E9" s="10"/>
      <c r="F9" s="10"/>
      <c r="G9" s="10"/>
      <c r="H9" s="10"/>
      <c r="I9" s="10"/>
      <c r="J9" s="284"/>
      <c r="K9" s="17">
        <f t="shared" si="0"/>
        <v>0</v>
      </c>
    </row>
    <row r="10" spans="1:11" x14ac:dyDescent="0.3">
      <c r="A10" s="132" t="s">
        <v>474</v>
      </c>
      <c r="B10" s="235" t="s">
        <v>461</v>
      </c>
      <c r="C10" s="10"/>
      <c r="D10" s="10"/>
      <c r="E10" s="10"/>
      <c r="F10" s="10"/>
      <c r="G10" s="10"/>
      <c r="H10" s="10"/>
      <c r="I10" s="10"/>
      <c r="J10" s="284"/>
      <c r="K10" s="17">
        <f t="shared" si="0"/>
        <v>0</v>
      </c>
    </row>
    <row r="11" spans="1:11" x14ac:dyDescent="0.3">
      <c r="A11" s="132" t="s">
        <v>475</v>
      </c>
      <c r="B11" s="235" t="s">
        <v>462</v>
      </c>
      <c r="C11" s="10"/>
      <c r="D11" s="10"/>
      <c r="E11" s="10"/>
      <c r="F11" s="10"/>
      <c r="G11" s="10"/>
      <c r="H11" s="10"/>
      <c r="I11" s="10"/>
      <c r="J11" s="284"/>
      <c r="K11" s="17">
        <f t="shared" si="0"/>
        <v>0</v>
      </c>
    </row>
    <row r="12" spans="1:11" x14ac:dyDescent="0.3">
      <c r="A12" s="132" t="s">
        <v>469</v>
      </c>
      <c r="B12" s="235" t="s">
        <v>463</v>
      </c>
      <c r="C12" s="10"/>
      <c r="D12" s="10"/>
      <c r="E12" s="10"/>
      <c r="F12" s="10"/>
      <c r="G12" s="10"/>
      <c r="H12" s="10"/>
      <c r="I12" s="10"/>
      <c r="J12" s="284"/>
      <c r="K12" s="17">
        <f t="shared" si="0"/>
        <v>0</v>
      </c>
    </row>
    <row r="13" spans="1:11" x14ac:dyDescent="0.3">
      <c r="A13" s="132" t="s">
        <v>476</v>
      </c>
      <c r="B13" s="235" t="s">
        <v>464</v>
      </c>
      <c r="C13" s="10"/>
      <c r="D13" s="10"/>
      <c r="E13" s="10"/>
      <c r="F13" s="10"/>
      <c r="G13" s="10">
        <v>1</v>
      </c>
      <c r="H13" s="10">
        <v>0</v>
      </c>
      <c r="I13" s="10">
        <v>6</v>
      </c>
      <c r="J13" s="284">
        <v>4</v>
      </c>
      <c r="K13" s="17">
        <f t="shared" si="0"/>
        <v>11</v>
      </c>
    </row>
    <row r="14" spans="1:11" x14ac:dyDescent="0.3">
      <c r="A14" s="132" t="s">
        <v>477</v>
      </c>
      <c r="B14" s="235" t="s">
        <v>465</v>
      </c>
      <c r="C14" s="10"/>
      <c r="D14" s="10"/>
      <c r="E14" s="10"/>
      <c r="F14" s="10"/>
      <c r="G14" s="10"/>
      <c r="H14" s="10"/>
      <c r="I14" s="10"/>
      <c r="J14" s="284"/>
      <c r="K14" s="17">
        <f t="shared" si="0"/>
        <v>0</v>
      </c>
    </row>
    <row r="15" spans="1:11" x14ac:dyDescent="0.3">
      <c r="A15" s="132" t="s">
        <v>478</v>
      </c>
      <c r="B15" s="235" t="s">
        <v>466</v>
      </c>
      <c r="C15" s="10"/>
      <c r="D15" s="10"/>
      <c r="E15" s="10"/>
      <c r="F15" s="10"/>
      <c r="G15" s="10"/>
      <c r="H15" s="10"/>
      <c r="I15" s="10"/>
      <c r="J15" s="284"/>
      <c r="K15" s="17">
        <f t="shared" si="0"/>
        <v>0</v>
      </c>
    </row>
    <row r="16" spans="1:11" x14ac:dyDescent="0.3">
      <c r="A16" s="132" t="s">
        <v>468</v>
      </c>
      <c r="B16" s="235" t="s">
        <v>467</v>
      </c>
      <c r="C16" s="10"/>
      <c r="D16" s="10"/>
      <c r="E16" s="10"/>
      <c r="F16" s="10"/>
      <c r="G16" s="10"/>
      <c r="H16" s="10"/>
      <c r="I16" s="10"/>
      <c r="J16" s="284"/>
      <c r="K16" s="17">
        <f t="shared" si="0"/>
        <v>0</v>
      </c>
    </row>
    <row r="17" spans="1:11" x14ac:dyDescent="0.3">
      <c r="A17" s="236" t="s">
        <v>88</v>
      </c>
      <c r="B17" s="280" t="s">
        <v>89</v>
      </c>
      <c r="C17" s="12">
        <f>SUM(C6:C16)</f>
        <v>0</v>
      </c>
      <c r="D17" s="12">
        <f t="shared" ref="D17:J17" si="1">SUM(D6:D16)</f>
        <v>0</v>
      </c>
      <c r="E17" s="12">
        <f t="shared" si="1"/>
        <v>0</v>
      </c>
      <c r="F17" s="12">
        <f t="shared" si="1"/>
        <v>0</v>
      </c>
      <c r="G17" s="12">
        <f t="shared" si="1"/>
        <v>1</v>
      </c>
      <c r="H17" s="12">
        <f t="shared" si="1"/>
        <v>0</v>
      </c>
      <c r="I17" s="12">
        <f t="shared" si="1"/>
        <v>6</v>
      </c>
      <c r="J17" s="12">
        <f t="shared" si="1"/>
        <v>4</v>
      </c>
      <c r="K17" s="124">
        <f>SUM(K6:K16)</f>
        <v>11</v>
      </c>
    </row>
    <row r="18" spans="1:11" s="6" customFormat="1" x14ac:dyDescent="0.3">
      <c r="A18" s="135" t="s">
        <v>527</v>
      </c>
      <c r="B18" s="237"/>
      <c r="C18" s="862"/>
      <c r="D18" s="863"/>
      <c r="E18" s="863"/>
      <c r="F18" s="863"/>
      <c r="G18" s="863"/>
      <c r="H18" s="863"/>
      <c r="I18" s="863"/>
      <c r="J18" s="863"/>
      <c r="K18" s="864"/>
    </row>
    <row r="19" spans="1:11" s="2" customFormat="1" x14ac:dyDescent="0.3">
      <c r="A19" s="233" t="s">
        <v>456</v>
      </c>
      <c r="B19" s="234" t="s">
        <v>455</v>
      </c>
      <c r="C19" s="848"/>
      <c r="D19" s="849"/>
      <c r="E19" s="849"/>
      <c r="F19" s="849"/>
      <c r="G19" s="849"/>
      <c r="H19" s="849"/>
      <c r="I19" s="849"/>
      <c r="J19" s="849"/>
      <c r="K19" s="861"/>
    </row>
    <row r="20" spans="1:11" x14ac:dyDescent="0.3">
      <c r="A20" s="132" t="s">
        <v>470</v>
      </c>
      <c r="B20" s="235" t="s">
        <v>457</v>
      </c>
      <c r="C20" s="10"/>
      <c r="D20" s="10"/>
      <c r="E20" s="10"/>
      <c r="F20" s="10"/>
      <c r="G20" s="10"/>
      <c r="H20" s="10"/>
      <c r="I20" s="10"/>
      <c r="J20" s="284"/>
      <c r="K20" s="17">
        <f>SUM(C20:J20)</f>
        <v>0</v>
      </c>
    </row>
    <row r="21" spans="1:11" x14ac:dyDescent="0.3">
      <c r="A21" s="132" t="s">
        <v>471</v>
      </c>
      <c r="B21" s="235" t="s">
        <v>458</v>
      </c>
      <c r="C21" s="10"/>
      <c r="D21" s="10"/>
      <c r="E21" s="10"/>
      <c r="F21" s="10"/>
      <c r="G21" s="10"/>
      <c r="H21" s="10"/>
      <c r="I21" s="10"/>
      <c r="J21" s="284"/>
      <c r="K21" s="17">
        <f t="shared" ref="K21:K30" si="2">SUM(C21:J21)</f>
        <v>0</v>
      </c>
    </row>
    <row r="22" spans="1:11" x14ac:dyDescent="0.3">
      <c r="A22" s="132" t="s">
        <v>472</v>
      </c>
      <c r="B22" s="235" t="s">
        <v>459</v>
      </c>
      <c r="C22" s="10"/>
      <c r="D22" s="10"/>
      <c r="E22" s="10"/>
      <c r="F22" s="10"/>
      <c r="G22" s="10"/>
      <c r="H22" s="10"/>
      <c r="I22" s="10"/>
      <c r="J22" s="284"/>
      <c r="K22" s="17">
        <f t="shared" si="2"/>
        <v>0</v>
      </c>
    </row>
    <row r="23" spans="1:11" x14ac:dyDescent="0.3">
      <c r="A23" s="132" t="s">
        <v>473</v>
      </c>
      <c r="B23" s="235" t="s">
        <v>460</v>
      </c>
      <c r="C23" s="10"/>
      <c r="D23" s="10"/>
      <c r="E23" s="10"/>
      <c r="F23" s="10"/>
      <c r="G23" s="10"/>
      <c r="H23" s="10"/>
      <c r="I23" s="10"/>
      <c r="J23" s="284"/>
      <c r="K23" s="17">
        <f t="shared" si="2"/>
        <v>0</v>
      </c>
    </row>
    <row r="24" spans="1:11" x14ac:dyDescent="0.3">
      <c r="A24" s="132" t="s">
        <v>474</v>
      </c>
      <c r="B24" s="235" t="s">
        <v>461</v>
      </c>
      <c r="C24" s="10"/>
      <c r="D24" s="10"/>
      <c r="E24" s="10"/>
      <c r="F24" s="10"/>
      <c r="G24" s="10">
        <v>28</v>
      </c>
      <c r="H24" s="10">
        <v>0</v>
      </c>
      <c r="I24" s="10">
        <v>43</v>
      </c>
      <c r="J24" s="284">
        <v>21</v>
      </c>
      <c r="K24" s="17">
        <f t="shared" si="2"/>
        <v>92</v>
      </c>
    </row>
    <row r="25" spans="1:11" x14ac:dyDescent="0.3">
      <c r="A25" s="132" t="s">
        <v>475</v>
      </c>
      <c r="B25" s="235" t="s">
        <v>462</v>
      </c>
      <c r="C25" s="10"/>
      <c r="D25" s="10"/>
      <c r="E25" s="10"/>
      <c r="F25" s="10"/>
      <c r="G25" s="10"/>
      <c r="H25" s="10"/>
      <c r="I25" s="10"/>
      <c r="J25" s="284"/>
      <c r="K25" s="17">
        <f t="shared" si="2"/>
        <v>0</v>
      </c>
    </row>
    <row r="26" spans="1:11" x14ac:dyDescent="0.3">
      <c r="A26" s="132" t="s">
        <v>469</v>
      </c>
      <c r="B26" s="235" t="s">
        <v>463</v>
      </c>
      <c r="C26" s="10"/>
      <c r="D26" s="10"/>
      <c r="E26" s="10"/>
      <c r="F26" s="10"/>
      <c r="G26" s="10"/>
      <c r="H26" s="10"/>
      <c r="I26" s="10"/>
      <c r="J26" s="284"/>
      <c r="K26" s="17">
        <f t="shared" si="2"/>
        <v>0</v>
      </c>
    </row>
    <row r="27" spans="1:11" x14ac:dyDescent="0.3">
      <c r="A27" s="132" t="s">
        <v>476</v>
      </c>
      <c r="B27" s="235" t="s">
        <v>464</v>
      </c>
      <c r="C27" s="10"/>
      <c r="D27" s="10"/>
      <c r="E27" s="10"/>
      <c r="F27" s="10"/>
      <c r="G27" s="10"/>
      <c r="H27" s="10"/>
      <c r="I27" s="10"/>
      <c r="J27" s="284"/>
      <c r="K27" s="17">
        <f t="shared" si="2"/>
        <v>0</v>
      </c>
    </row>
    <row r="28" spans="1:11" x14ac:dyDescent="0.3">
      <c r="A28" s="132" t="s">
        <v>477</v>
      </c>
      <c r="B28" s="235" t="s">
        <v>465</v>
      </c>
      <c r="C28" s="10"/>
      <c r="D28" s="10"/>
      <c r="E28" s="10"/>
      <c r="F28" s="10"/>
      <c r="G28" s="10"/>
      <c r="H28" s="10"/>
      <c r="I28" s="10"/>
      <c r="J28" s="284"/>
      <c r="K28" s="17">
        <f t="shared" si="2"/>
        <v>0</v>
      </c>
    </row>
    <row r="29" spans="1:11" x14ac:dyDescent="0.3">
      <c r="A29" s="132" t="s">
        <v>478</v>
      </c>
      <c r="B29" s="235" t="s">
        <v>466</v>
      </c>
      <c r="C29" s="21"/>
      <c r="D29" s="21"/>
      <c r="E29" s="21"/>
      <c r="F29" s="21"/>
      <c r="G29" s="21"/>
      <c r="H29" s="21"/>
      <c r="I29" s="21"/>
      <c r="J29" s="289"/>
      <c r="K29" s="22">
        <f t="shared" si="2"/>
        <v>0</v>
      </c>
    </row>
    <row r="30" spans="1:11" x14ac:dyDescent="0.3">
      <c r="A30" s="132" t="s">
        <v>468</v>
      </c>
      <c r="B30" s="235" t="s">
        <v>467</v>
      </c>
      <c r="C30" s="21"/>
      <c r="D30" s="21"/>
      <c r="E30" s="21"/>
      <c r="F30" s="21"/>
      <c r="G30" s="21"/>
      <c r="H30" s="21"/>
      <c r="I30" s="21"/>
      <c r="J30" s="289"/>
      <c r="K30" s="22">
        <f t="shared" si="2"/>
        <v>0</v>
      </c>
    </row>
    <row r="31" spans="1:11" x14ac:dyDescent="0.3">
      <c r="A31" s="238" t="s">
        <v>88</v>
      </c>
      <c r="B31" s="282" t="s">
        <v>89</v>
      </c>
      <c r="C31" s="12">
        <f>SUM(C20:C30)</f>
        <v>0</v>
      </c>
      <c r="D31" s="12">
        <f t="shared" ref="D31:J31" si="3">SUM(D20:D30)</f>
        <v>0</v>
      </c>
      <c r="E31" s="12">
        <f t="shared" si="3"/>
        <v>0</v>
      </c>
      <c r="F31" s="12">
        <f t="shared" si="3"/>
        <v>0</v>
      </c>
      <c r="G31" s="12">
        <f t="shared" si="3"/>
        <v>28</v>
      </c>
      <c r="H31" s="12">
        <f t="shared" si="3"/>
        <v>0</v>
      </c>
      <c r="I31" s="12">
        <f t="shared" si="3"/>
        <v>43</v>
      </c>
      <c r="J31" s="12">
        <f t="shared" si="3"/>
        <v>21</v>
      </c>
      <c r="K31" s="128">
        <f>SUM(K20:K30)</f>
        <v>92</v>
      </c>
    </row>
    <row r="32" spans="1:11" x14ac:dyDescent="0.3">
      <c r="A32" s="135" t="s">
        <v>528</v>
      </c>
      <c r="B32" s="237"/>
      <c r="C32" s="862"/>
      <c r="D32" s="863"/>
      <c r="E32" s="863"/>
      <c r="F32" s="863"/>
      <c r="G32" s="863"/>
      <c r="H32" s="863"/>
      <c r="I32" s="863"/>
      <c r="J32" s="863"/>
      <c r="K32" s="864"/>
    </row>
    <row r="33" spans="1:11" x14ac:dyDescent="0.3">
      <c r="A33" s="233" t="s">
        <v>456</v>
      </c>
      <c r="B33" s="234" t="s">
        <v>455</v>
      </c>
      <c r="C33" s="848"/>
      <c r="D33" s="849"/>
      <c r="E33" s="849"/>
      <c r="F33" s="849"/>
      <c r="G33" s="849"/>
      <c r="H33" s="849"/>
      <c r="I33" s="849"/>
      <c r="J33" s="849"/>
      <c r="K33" s="861"/>
    </row>
    <row r="34" spans="1:11" x14ac:dyDescent="0.3">
      <c r="A34" s="132" t="s">
        <v>470</v>
      </c>
      <c r="B34" s="235" t="s">
        <v>457</v>
      </c>
      <c r="C34" s="10"/>
      <c r="D34" s="10"/>
      <c r="E34" s="10"/>
      <c r="F34" s="10"/>
      <c r="G34" s="10"/>
      <c r="H34" s="10"/>
      <c r="I34" s="10"/>
      <c r="J34" s="284"/>
      <c r="K34" s="17">
        <f>SUM(C34:J34)</f>
        <v>0</v>
      </c>
    </row>
    <row r="35" spans="1:11" x14ac:dyDescent="0.3">
      <c r="A35" s="132" t="s">
        <v>471</v>
      </c>
      <c r="B35" s="235" t="s">
        <v>458</v>
      </c>
      <c r="C35" s="10"/>
      <c r="D35" s="10"/>
      <c r="E35" s="10"/>
      <c r="F35" s="10"/>
      <c r="G35" s="10"/>
      <c r="H35" s="10"/>
      <c r="I35" s="10"/>
      <c r="J35" s="284"/>
      <c r="K35" s="17">
        <f t="shared" ref="K35:K44" si="4">SUM(C35:J35)</f>
        <v>0</v>
      </c>
    </row>
    <row r="36" spans="1:11" x14ac:dyDescent="0.3">
      <c r="A36" s="132" t="s">
        <v>472</v>
      </c>
      <c r="B36" s="235" t="s">
        <v>459</v>
      </c>
      <c r="C36" s="10"/>
      <c r="D36" s="10"/>
      <c r="E36" s="10"/>
      <c r="F36" s="10"/>
      <c r="G36" s="10"/>
      <c r="H36" s="10"/>
      <c r="I36" s="10">
        <v>4</v>
      </c>
      <c r="J36" s="284">
        <v>1</v>
      </c>
      <c r="K36" s="17">
        <f t="shared" si="4"/>
        <v>5</v>
      </c>
    </row>
    <row r="37" spans="1:11" x14ac:dyDescent="0.3">
      <c r="A37" s="132" t="s">
        <v>473</v>
      </c>
      <c r="B37" s="235" t="s">
        <v>460</v>
      </c>
      <c r="C37" s="10"/>
      <c r="D37" s="10"/>
      <c r="E37" s="10"/>
      <c r="F37" s="10"/>
      <c r="G37" s="10">
        <v>5</v>
      </c>
      <c r="H37" s="10">
        <v>0</v>
      </c>
      <c r="I37" s="10"/>
      <c r="J37" s="284"/>
      <c r="K37" s="17">
        <f t="shared" si="4"/>
        <v>5</v>
      </c>
    </row>
    <row r="38" spans="1:11" x14ac:dyDescent="0.3">
      <c r="A38" s="132" t="s">
        <v>474</v>
      </c>
      <c r="B38" s="235" t="s">
        <v>461</v>
      </c>
      <c r="C38" s="10"/>
      <c r="D38" s="10"/>
      <c r="E38" s="10"/>
      <c r="F38" s="10"/>
      <c r="G38" s="10"/>
      <c r="H38" s="10"/>
      <c r="I38" s="10"/>
      <c r="J38" s="284"/>
      <c r="K38" s="17">
        <f t="shared" si="4"/>
        <v>0</v>
      </c>
    </row>
    <row r="39" spans="1:11" x14ac:dyDescent="0.3">
      <c r="A39" s="132" t="s">
        <v>475</v>
      </c>
      <c r="B39" s="235" t="s">
        <v>462</v>
      </c>
      <c r="C39" s="10"/>
      <c r="D39" s="10"/>
      <c r="E39" s="10"/>
      <c r="F39" s="10"/>
      <c r="G39" s="10"/>
      <c r="H39" s="10"/>
      <c r="I39" s="10"/>
      <c r="J39" s="284"/>
      <c r="K39" s="17">
        <f t="shared" si="4"/>
        <v>0</v>
      </c>
    </row>
    <row r="40" spans="1:11" x14ac:dyDescent="0.3">
      <c r="A40" s="132" t="s">
        <v>469</v>
      </c>
      <c r="B40" s="235" t="s">
        <v>463</v>
      </c>
      <c r="C40" s="10"/>
      <c r="D40" s="10"/>
      <c r="E40" s="10"/>
      <c r="F40" s="10"/>
      <c r="G40" s="10"/>
      <c r="H40" s="10"/>
      <c r="I40" s="10"/>
      <c r="J40" s="284"/>
      <c r="K40" s="17">
        <f t="shared" si="4"/>
        <v>0</v>
      </c>
    </row>
    <row r="41" spans="1:11" x14ac:dyDescent="0.3">
      <c r="A41" s="132" t="s">
        <v>476</v>
      </c>
      <c r="B41" s="235" t="s">
        <v>464</v>
      </c>
      <c r="C41" s="10"/>
      <c r="D41" s="10"/>
      <c r="E41" s="10"/>
      <c r="F41" s="10"/>
      <c r="G41" s="10"/>
      <c r="H41" s="10"/>
      <c r="I41" s="10"/>
      <c r="J41" s="284"/>
      <c r="K41" s="17">
        <f t="shared" si="4"/>
        <v>0</v>
      </c>
    </row>
    <row r="42" spans="1:11" x14ac:dyDescent="0.3">
      <c r="A42" s="132" t="s">
        <v>477</v>
      </c>
      <c r="B42" s="235" t="s">
        <v>465</v>
      </c>
      <c r="C42" s="10"/>
      <c r="D42" s="10"/>
      <c r="E42" s="10"/>
      <c r="F42" s="10"/>
      <c r="G42" s="10"/>
      <c r="H42" s="10"/>
      <c r="I42" s="10"/>
      <c r="J42" s="284"/>
      <c r="K42" s="17">
        <f t="shared" si="4"/>
        <v>0</v>
      </c>
    </row>
    <row r="43" spans="1:11" x14ac:dyDescent="0.3">
      <c r="A43" s="132" t="s">
        <v>478</v>
      </c>
      <c r="B43" s="235" t="s">
        <v>466</v>
      </c>
      <c r="C43" s="21"/>
      <c r="D43" s="21"/>
      <c r="E43" s="21"/>
      <c r="F43" s="21"/>
      <c r="G43" s="21"/>
      <c r="H43" s="21"/>
      <c r="I43" s="21"/>
      <c r="J43" s="289"/>
      <c r="K43" s="22">
        <f t="shared" si="4"/>
        <v>0</v>
      </c>
    </row>
    <row r="44" spans="1:11" x14ac:dyDescent="0.3">
      <c r="A44" s="132" t="s">
        <v>468</v>
      </c>
      <c r="B44" s="235" t="s">
        <v>467</v>
      </c>
      <c r="C44" s="21"/>
      <c r="D44" s="21"/>
      <c r="E44" s="21"/>
      <c r="F44" s="21"/>
      <c r="G44" s="21"/>
      <c r="H44" s="21"/>
      <c r="I44" s="21"/>
      <c r="J44" s="289"/>
      <c r="K44" s="22">
        <f t="shared" si="4"/>
        <v>0</v>
      </c>
    </row>
    <row r="45" spans="1:11" x14ac:dyDescent="0.3">
      <c r="A45" s="238" t="s">
        <v>88</v>
      </c>
      <c r="B45" s="282" t="s">
        <v>89</v>
      </c>
      <c r="C45" s="12">
        <f>SUM(C34:C44)</f>
        <v>0</v>
      </c>
      <c r="D45" s="12">
        <f t="shared" ref="D45:J45" si="5">SUM(D34:D44)</f>
        <v>0</v>
      </c>
      <c r="E45" s="12">
        <f t="shared" si="5"/>
        <v>0</v>
      </c>
      <c r="F45" s="12">
        <f t="shared" si="5"/>
        <v>0</v>
      </c>
      <c r="G45" s="12">
        <f t="shared" si="5"/>
        <v>5</v>
      </c>
      <c r="H45" s="12">
        <f t="shared" si="5"/>
        <v>0</v>
      </c>
      <c r="I45" s="12">
        <f t="shared" si="5"/>
        <v>4</v>
      </c>
      <c r="J45" s="12">
        <f t="shared" si="5"/>
        <v>1</v>
      </c>
      <c r="K45" s="128">
        <f>SUM(K34:K44)</f>
        <v>10</v>
      </c>
    </row>
    <row r="46" spans="1:11" x14ac:dyDescent="0.3">
      <c r="A46" s="135" t="s">
        <v>529</v>
      </c>
      <c r="B46" s="237"/>
      <c r="C46" s="862"/>
      <c r="D46" s="863"/>
      <c r="E46" s="863"/>
      <c r="F46" s="863"/>
      <c r="G46" s="863"/>
      <c r="H46" s="863"/>
      <c r="I46" s="863"/>
      <c r="J46" s="863"/>
      <c r="K46" s="864"/>
    </row>
    <row r="47" spans="1:11" x14ac:dyDescent="0.3">
      <c r="A47" s="233" t="s">
        <v>456</v>
      </c>
      <c r="B47" s="234" t="s">
        <v>455</v>
      </c>
      <c r="C47" s="848"/>
      <c r="D47" s="849"/>
      <c r="E47" s="849"/>
      <c r="F47" s="849"/>
      <c r="G47" s="849"/>
      <c r="H47" s="849"/>
      <c r="I47" s="849"/>
      <c r="J47" s="849"/>
      <c r="K47" s="861"/>
    </row>
    <row r="48" spans="1:11" ht="26.25" customHeight="1" x14ac:dyDescent="0.3">
      <c r="A48" s="132" t="s">
        <v>470</v>
      </c>
      <c r="B48" s="235" t="s">
        <v>457</v>
      </c>
      <c r="C48" s="10"/>
      <c r="D48" s="10"/>
      <c r="E48" s="10"/>
      <c r="F48" s="10"/>
      <c r="G48" s="10"/>
      <c r="H48" s="10"/>
      <c r="I48" s="10"/>
      <c r="J48" s="284"/>
      <c r="K48" s="17">
        <f>SUM(C48:J48)</f>
        <v>0</v>
      </c>
    </row>
    <row r="49" spans="1:11" x14ac:dyDescent="0.3">
      <c r="A49" s="132" t="s">
        <v>471</v>
      </c>
      <c r="B49" s="235" t="s">
        <v>458</v>
      </c>
      <c r="C49" s="10"/>
      <c r="D49" s="10"/>
      <c r="E49" s="10"/>
      <c r="F49" s="10"/>
      <c r="G49" s="10"/>
      <c r="H49" s="10"/>
      <c r="I49" s="10"/>
      <c r="J49" s="284"/>
      <c r="K49" s="17">
        <f t="shared" ref="K49:K58" si="6">SUM(C49:J49)</f>
        <v>0</v>
      </c>
    </row>
    <row r="50" spans="1:11" x14ac:dyDescent="0.3">
      <c r="A50" s="132" t="s">
        <v>472</v>
      </c>
      <c r="B50" s="235" t="s">
        <v>459</v>
      </c>
      <c r="C50" s="10"/>
      <c r="D50" s="10"/>
      <c r="E50" s="10"/>
      <c r="F50" s="10"/>
      <c r="G50" s="10"/>
      <c r="H50" s="10"/>
      <c r="I50" s="10"/>
      <c r="J50" s="284"/>
      <c r="K50" s="17">
        <f t="shared" si="6"/>
        <v>0</v>
      </c>
    </row>
    <row r="51" spans="1:11" x14ac:dyDescent="0.3">
      <c r="A51" s="132" t="s">
        <v>473</v>
      </c>
      <c r="B51" s="235" t="s">
        <v>460</v>
      </c>
      <c r="C51" s="10"/>
      <c r="D51" s="10"/>
      <c r="E51" s="10"/>
      <c r="F51" s="10"/>
      <c r="G51" s="10"/>
      <c r="H51" s="10"/>
      <c r="I51" s="10"/>
      <c r="J51" s="284"/>
      <c r="K51" s="17">
        <f t="shared" si="6"/>
        <v>0</v>
      </c>
    </row>
    <row r="52" spans="1:11" x14ac:dyDescent="0.3">
      <c r="A52" s="132" t="s">
        <v>474</v>
      </c>
      <c r="B52" s="235" t="s">
        <v>461</v>
      </c>
      <c r="C52" s="10"/>
      <c r="D52" s="10"/>
      <c r="E52" s="10"/>
      <c r="F52" s="10"/>
      <c r="G52" s="10"/>
      <c r="H52" s="10"/>
      <c r="I52" s="10"/>
      <c r="J52" s="284"/>
      <c r="K52" s="17">
        <f t="shared" si="6"/>
        <v>0</v>
      </c>
    </row>
    <row r="53" spans="1:11" x14ac:dyDescent="0.3">
      <c r="A53" s="132" t="s">
        <v>475</v>
      </c>
      <c r="B53" s="235" t="s">
        <v>462</v>
      </c>
      <c r="C53" s="10"/>
      <c r="D53" s="10"/>
      <c r="E53" s="10"/>
      <c r="F53" s="10"/>
      <c r="G53" s="10"/>
      <c r="H53" s="10"/>
      <c r="I53" s="10"/>
      <c r="J53" s="284"/>
      <c r="K53" s="17">
        <f t="shared" si="6"/>
        <v>0</v>
      </c>
    </row>
    <row r="54" spans="1:11" x14ac:dyDescent="0.3">
      <c r="A54" s="132" t="s">
        <v>469</v>
      </c>
      <c r="B54" s="235" t="s">
        <v>463</v>
      </c>
      <c r="C54" s="10">
        <v>1</v>
      </c>
      <c r="D54" s="10">
        <v>0</v>
      </c>
      <c r="E54" s="10"/>
      <c r="F54" s="10"/>
      <c r="G54" s="10">
        <v>11</v>
      </c>
      <c r="H54" s="10">
        <v>0</v>
      </c>
      <c r="I54" s="10">
        <v>6</v>
      </c>
      <c r="J54" s="284">
        <v>4</v>
      </c>
      <c r="K54" s="17">
        <f t="shared" si="6"/>
        <v>22</v>
      </c>
    </row>
    <row r="55" spans="1:11" x14ac:dyDescent="0.3">
      <c r="A55" s="132" t="s">
        <v>476</v>
      </c>
      <c r="B55" s="235" t="s">
        <v>464</v>
      </c>
      <c r="C55" s="10">
        <v>17</v>
      </c>
      <c r="D55" s="10">
        <v>0</v>
      </c>
      <c r="E55" s="10"/>
      <c r="F55" s="10"/>
      <c r="G55" s="10">
        <v>6</v>
      </c>
      <c r="H55" s="10">
        <v>0</v>
      </c>
      <c r="I55" s="10">
        <v>4</v>
      </c>
      <c r="J55" s="284">
        <v>0</v>
      </c>
      <c r="K55" s="17">
        <f t="shared" si="6"/>
        <v>27</v>
      </c>
    </row>
    <row r="56" spans="1:11" x14ac:dyDescent="0.3">
      <c r="A56" s="132" t="s">
        <v>477</v>
      </c>
      <c r="B56" s="235" t="s">
        <v>465</v>
      </c>
      <c r="C56" s="10"/>
      <c r="D56" s="10"/>
      <c r="E56" s="10"/>
      <c r="F56" s="10"/>
      <c r="G56" s="10"/>
      <c r="H56" s="10"/>
      <c r="I56" s="10"/>
      <c r="J56" s="284"/>
      <c r="K56" s="17">
        <f t="shared" si="6"/>
        <v>0</v>
      </c>
    </row>
    <row r="57" spans="1:11" x14ac:dyDescent="0.3">
      <c r="A57" s="132" t="s">
        <v>478</v>
      </c>
      <c r="B57" s="235" t="s">
        <v>466</v>
      </c>
      <c r="C57" s="21"/>
      <c r="D57" s="21"/>
      <c r="E57" s="21"/>
      <c r="F57" s="21"/>
      <c r="G57" s="21"/>
      <c r="H57" s="21"/>
      <c r="I57" s="21"/>
      <c r="J57" s="289"/>
      <c r="K57" s="22">
        <f t="shared" si="6"/>
        <v>0</v>
      </c>
    </row>
    <row r="58" spans="1:11" x14ac:dyDescent="0.3">
      <c r="A58" s="132" t="s">
        <v>468</v>
      </c>
      <c r="B58" s="235" t="s">
        <v>467</v>
      </c>
      <c r="C58" s="21"/>
      <c r="D58" s="21"/>
      <c r="E58" s="21"/>
      <c r="F58" s="21"/>
      <c r="G58" s="21"/>
      <c r="H58" s="21"/>
      <c r="I58" s="21"/>
      <c r="J58" s="289"/>
      <c r="K58" s="22">
        <f t="shared" si="6"/>
        <v>0</v>
      </c>
    </row>
    <row r="59" spans="1:11" x14ac:dyDescent="0.3">
      <c r="A59" s="238" t="s">
        <v>88</v>
      </c>
      <c r="B59" s="282" t="s">
        <v>89</v>
      </c>
      <c r="C59" s="12">
        <f>SUM(C48:C58)</f>
        <v>18</v>
      </c>
      <c r="D59" s="12">
        <f t="shared" ref="D59:J59" si="7">SUM(D48:D58)</f>
        <v>0</v>
      </c>
      <c r="E59" s="12">
        <f t="shared" si="7"/>
        <v>0</v>
      </c>
      <c r="F59" s="12">
        <f t="shared" si="7"/>
        <v>0</v>
      </c>
      <c r="G59" s="12">
        <f t="shared" si="7"/>
        <v>17</v>
      </c>
      <c r="H59" s="12">
        <f t="shared" si="7"/>
        <v>0</v>
      </c>
      <c r="I59" s="12">
        <f t="shared" si="7"/>
        <v>10</v>
      </c>
      <c r="J59" s="12">
        <f t="shared" si="7"/>
        <v>4</v>
      </c>
      <c r="K59" s="128">
        <f>SUM(K48:K58)</f>
        <v>49</v>
      </c>
    </row>
    <row r="60" spans="1:11" x14ac:dyDescent="0.3">
      <c r="A60" s="135" t="s">
        <v>532</v>
      </c>
      <c r="B60" s="237"/>
      <c r="C60" s="862"/>
      <c r="D60" s="863"/>
      <c r="E60" s="863"/>
      <c r="F60" s="863"/>
      <c r="G60" s="863"/>
      <c r="H60" s="863"/>
      <c r="I60" s="863"/>
      <c r="J60" s="863"/>
      <c r="K60" s="864"/>
    </row>
    <row r="61" spans="1:11" x14ac:dyDescent="0.3">
      <c r="A61" s="233" t="s">
        <v>456</v>
      </c>
      <c r="B61" s="234" t="s">
        <v>455</v>
      </c>
      <c r="C61" s="848"/>
      <c r="D61" s="849"/>
      <c r="E61" s="849"/>
      <c r="F61" s="849"/>
      <c r="G61" s="849"/>
      <c r="H61" s="849"/>
      <c r="I61" s="849"/>
      <c r="J61" s="849"/>
      <c r="K61" s="861"/>
    </row>
    <row r="62" spans="1:11" x14ac:dyDescent="0.3">
      <c r="A62" s="132" t="s">
        <v>470</v>
      </c>
      <c r="B62" s="235" t="s">
        <v>457</v>
      </c>
      <c r="C62" s="10"/>
      <c r="D62" s="10"/>
      <c r="E62" s="10"/>
      <c r="F62" s="10"/>
      <c r="G62" s="10"/>
      <c r="H62" s="10"/>
      <c r="I62" s="10"/>
      <c r="J62" s="284"/>
      <c r="K62" s="17">
        <f>SUM(C62:J62)</f>
        <v>0</v>
      </c>
    </row>
    <row r="63" spans="1:11" x14ac:dyDescent="0.3">
      <c r="A63" s="132" t="s">
        <v>471</v>
      </c>
      <c r="B63" s="235" t="s">
        <v>458</v>
      </c>
      <c r="C63" s="10"/>
      <c r="D63" s="10"/>
      <c r="E63" s="10"/>
      <c r="F63" s="10"/>
      <c r="G63" s="10"/>
      <c r="H63" s="10"/>
      <c r="I63" s="10"/>
      <c r="J63" s="284"/>
      <c r="K63" s="17">
        <f t="shared" ref="K63:K72" si="8">SUM(C63:J63)</f>
        <v>0</v>
      </c>
    </row>
    <row r="64" spans="1:11" x14ac:dyDescent="0.3">
      <c r="A64" s="132" t="s">
        <v>472</v>
      </c>
      <c r="B64" s="235" t="s">
        <v>459</v>
      </c>
      <c r="C64" s="10"/>
      <c r="D64" s="10"/>
      <c r="E64" s="10"/>
      <c r="F64" s="10"/>
      <c r="G64" s="10"/>
      <c r="H64" s="10"/>
      <c r="I64" s="10"/>
      <c r="J64" s="284"/>
      <c r="K64" s="17">
        <f t="shared" si="8"/>
        <v>0</v>
      </c>
    </row>
    <row r="65" spans="1:11" x14ac:dyDescent="0.3">
      <c r="A65" s="132" t="s">
        <v>473</v>
      </c>
      <c r="B65" s="235" t="s">
        <v>460</v>
      </c>
      <c r="C65" s="10"/>
      <c r="D65" s="10"/>
      <c r="E65" s="10"/>
      <c r="F65" s="10"/>
      <c r="G65" s="10"/>
      <c r="H65" s="10"/>
      <c r="I65" s="10"/>
      <c r="J65" s="284"/>
      <c r="K65" s="17">
        <f t="shared" si="8"/>
        <v>0</v>
      </c>
    </row>
    <row r="66" spans="1:11" x14ac:dyDescent="0.3">
      <c r="A66" s="132" t="s">
        <v>474</v>
      </c>
      <c r="B66" s="235" t="s">
        <v>461</v>
      </c>
      <c r="C66" s="10"/>
      <c r="D66" s="10"/>
      <c r="E66" s="10"/>
      <c r="F66" s="10"/>
      <c r="G66" s="10"/>
      <c r="H66" s="10"/>
      <c r="I66" s="10"/>
      <c r="J66" s="284"/>
      <c r="K66" s="17">
        <f t="shared" si="8"/>
        <v>0</v>
      </c>
    </row>
    <row r="67" spans="1:11" x14ac:dyDescent="0.3">
      <c r="A67" s="132" t="s">
        <v>475</v>
      </c>
      <c r="B67" s="235" t="s">
        <v>462</v>
      </c>
      <c r="C67" s="10"/>
      <c r="D67" s="10"/>
      <c r="E67" s="10"/>
      <c r="F67" s="10"/>
      <c r="G67" s="10"/>
      <c r="H67" s="10"/>
      <c r="I67" s="10"/>
      <c r="J67" s="284"/>
      <c r="K67" s="17">
        <f t="shared" si="8"/>
        <v>0</v>
      </c>
    </row>
    <row r="68" spans="1:11" x14ac:dyDescent="0.3">
      <c r="A68" s="132" t="s">
        <v>469</v>
      </c>
      <c r="B68" s="235" t="s">
        <v>463</v>
      </c>
      <c r="C68" s="10"/>
      <c r="D68" s="10"/>
      <c r="E68" s="10"/>
      <c r="F68" s="10"/>
      <c r="G68" s="10"/>
      <c r="H68" s="10"/>
      <c r="I68" s="10"/>
      <c r="J68" s="284"/>
      <c r="K68" s="17">
        <f t="shared" si="8"/>
        <v>0</v>
      </c>
    </row>
    <row r="69" spans="1:11" x14ac:dyDescent="0.3">
      <c r="A69" s="132" t="s">
        <v>476</v>
      </c>
      <c r="B69" s="235" t="s">
        <v>464</v>
      </c>
      <c r="C69" s="10"/>
      <c r="D69" s="10"/>
      <c r="E69" s="10"/>
      <c r="F69" s="10"/>
      <c r="G69" s="10"/>
      <c r="H69" s="10"/>
      <c r="I69" s="10">
        <v>13</v>
      </c>
      <c r="J69" s="284">
        <v>2</v>
      </c>
      <c r="K69" s="17">
        <f t="shared" si="8"/>
        <v>15</v>
      </c>
    </row>
    <row r="70" spans="1:11" x14ac:dyDescent="0.3">
      <c r="A70" s="132" t="s">
        <v>477</v>
      </c>
      <c r="B70" s="235" t="s">
        <v>465</v>
      </c>
      <c r="C70" s="10"/>
      <c r="D70" s="10"/>
      <c r="E70" s="10"/>
      <c r="F70" s="10"/>
      <c r="G70" s="10"/>
      <c r="H70" s="10"/>
      <c r="I70" s="10"/>
      <c r="J70" s="284"/>
      <c r="K70" s="17">
        <f t="shared" si="8"/>
        <v>0</v>
      </c>
    </row>
    <row r="71" spans="1:11" x14ac:dyDescent="0.3">
      <c r="A71" s="132" t="s">
        <v>478</v>
      </c>
      <c r="B71" s="235" t="s">
        <v>466</v>
      </c>
      <c r="C71" s="21"/>
      <c r="D71" s="21"/>
      <c r="E71" s="21"/>
      <c r="F71" s="21"/>
      <c r="G71" s="21"/>
      <c r="H71" s="21"/>
      <c r="I71" s="21"/>
      <c r="J71" s="289"/>
      <c r="K71" s="22">
        <f t="shared" si="8"/>
        <v>0</v>
      </c>
    </row>
    <row r="72" spans="1:11" x14ac:dyDescent="0.3">
      <c r="A72" s="132" t="s">
        <v>468</v>
      </c>
      <c r="B72" s="235" t="s">
        <v>467</v>
      </c>
      <c r="C72" s="21"/>
      <c r="D72" s="21"/>
      <c r="E72" s="21"/>
      <c r="F72" s="21"/>
      <c r="G72" s="21"/>
      <c r="H72" s="21"/>
      <c r="I72" s="21"/>
      <c r="J72" s="289"/>
      <c r="K72" s="22">
        <f t="shared" si="8"/>
        <v>0</v>
      </c>
    </row>
    <row r="73" spans="1:11" x14ac:dyDescent="0.3">
      <c r="A73" s="238" t="s">
        <v>554</v>
      </c>
      <c r="B73" s="282" t="s">
        <v>89</v>
      </c>
      <c r="C73" s="12">
        <f>SUM(C62:C72)</f>
        <v>0</v>
      </c>
      <c r="D73" s="12">
        <f t="shared" ref="D73:J73" si="9">SUM(D62:D72)</f>
        <v>0</v>
      </c>
      <c r="E73" s="12">
        <f t="shared" si="9"/>
        <v>0</v>
      </c>
      <c r="F73" s="12">
        <f t="shared" si="9"/>
        <v>0</v>
      </c>
      <c r="G73" s="12">
        <f t="shared" si="9"/>
        <v>0</v>
      </c>
      <c r="H73" s="12">
        <f t="shared" si="9"/>
        <v>0</v>
      </c>
      <c r="I73" s="12">
        <f t="shared" si="9"/>
        <v>13</v>
      </c>
      <c r="J73" s="12">
        <f t="shared" si="9"/>
        <v>2</v>
      </c>
      <c r="K73" s="128">
        <f>SUM(K62:K72)</f>
        <v>15</v>
      </c>
    </row>
    <row r="74" spans="1:11" x14ac:dyDescent="0.3">
      <c r="A74" s="135" t="s">
        <v>520</v>
      </c>
      <c r="B74" s="237"/>
      <c r="C74" s="862"/>
      <c r="D74" s="863"/>
      <c r="E74" s="863"/>
      <c r="F74" s="863"/>
      <c r="G74" s="863"/>
      <c r="H74" s="863"/>
      <c r="I74" s="863"/>
      <c r="J74" s="863"/>
      <c r="K74" s="864"/>
    </row>
    <row r="75" spans="1:11" x14ac:dyDescent="0.3">
      <c r="A75" s="233" t="s">
        <v>456</v>
      </c>
      <c r="B75" s="234" t="s">
        <v>455</v>
      </c>
      <c r="C75" s="848"/>
      <c r="D75" s="849"/>
      <c r="E75" s="849"/>
      <c r="F75" s="849"/>
      <c r="G75" s="849"/>
      <c r="H75" s="849"/>
      <c r="I75" s="849"/>
      <c r="J75" s="849"/>
      <c r="K75" s="861"/>
    </row>
    <row r="76" spans="1:11" x14ac:dyDescent="0.3">
      <c r="A76" s="132" t="s">
        <v>470</v>
      </c>
      <c r="B76" s="235" t="s">
        <v>457</v>
      </c>
      <c r="C76" s="121">
        <f t="shared" ref="C76:J80" si="10">SUM(C6,C20,C34,C48,C62)</f>
        <v>0</v>
      </c>
      <c r="D76" s="121">
        <f t="shared" si="10"/>
        <v>0</v>
      </c>
      <c r="E76" s="121">
        <f t="shared" si="10"/>
        <v>0</v>
      </c>
      <c r="F76" s="121">
        <f t="shared" si="10"/>
        <v>0</v>
      </c>
      <c r="G76" s="121">
        <f t="shared" si="10"/>
        <v>0</v>
      </c>
      <c r="H76" s="121">
        <f t="shared" si="10"/>
        <v>0</v>
      </c>
      <c r="I76" s="121">
        <f t="shared" si="10"/>
        <v>0</v>
      </c>
      <c r="J76" s="121">
        <f t="shared" si="10"/>
        <v>0</v>
      </c>
      <c r="K76" s="120">
        <f>SUM(C76:J76)</f>
        <v>0</v>
      </c>
    </row>
    <row r="77" spans="1:11" x14ac:dyDescent="0.3">
      <c r="A77" s="132" t="s">
        <v>471</v>
      </c>
      <c r="B77" s="235" t="s">
        <v>458</v>
      </c>
      <c r="C77" s="121">
        <f t="shared" si="10"/>
        <v>0</v>
      </c>
      <c r="D77" s="121">
        <f t="shared" si="10"/>
        <v>0</v>
      </c>
      <c r="E77" s="121">
        <f t="shared" si="10"/>
        <v>0</v>
      </c>
      <c r="F77" s="121">
        <f t="shared" si="10"/>
        <v>0</v>
      </c>
      <c r="G77" s="121">
        <f t="shared" si="10"/>
        <v>0</v>
      </c>
      <c r="H77" s="121">
        <f t="shared" si="10"/>
        <v>0</v>
      </c>
      <c r="I77" s="121">
        <f t="shared" si="10"/>
        <v>0</v>
      </c>
      <c r="J77" s="121">
        <f t="shared" si="10"/>
        <v>0</v>
      </c>
      <c r="K77" s="120">
        <f t="shared" ref="K77:K84" si="11">SUM(C77:J77)</f>
        <v>0</v>
      </c>
    </row>
    <row r="78" spans="1:11" x14ac:dyDescent="0.3">
      <c r="A78" s="132" t="s">
        <v>472</v>
      </c>
      <c r="B78" s="235" t="s">
        <v>459</v>
      </c>
      <c r="C78" s="121">
        <f t="shared" si="10"/>
        <v>0</v>
      </c>
      <c r="D78" s="121">
        <f t="shared" si="10"/>
        <v>0</v>
      </c>
      <c r="E78" s="121">
        <f t="shared" si="10"/>
        <v>0</v>
      </c>
      <c r="F78" s="121">
        <f t="shared" si="10"/>
        <v>0</v>
      </c>
      <c r="G78" s="121">
        <f t="shared" si="10"/>
        <v>0</v>
      </c>
      <c r="H78" s="121">
        <f t="shared" si="10"/>
        <v>0</v>
      </c>
      <c r="I78" s="121">
        <f t="shared" si="10"/>
        <v>4</v>
      </c>
      <c r="J78" s="121">
        <f t="shared" si="10"/>
        <v>1</v>
      </c>
      <c r="K78" s="120">
        <f t="shared" si="11"/>
        <v>5</v>
      </c>
    </row>
    <row r="79" spans="1:11" x14ac:dyDescent="0.3">
      <c r="A79" s="132" t="s">
        <v>473</v>
      </c>
      <c r="B79" s="235" t="s">
        <v>460</v>
      </c>
      <c r="C79" s="121">
        <f t="shared" si="10"/>
        <v>0</v>
      </c>
      <c r="D79" s="121">
        <f t="shared" si="10"/>
        <v>0</v>
      </c>
      <c r="E79" s="121">
        <f t="shared" si="10"/>
        <v>0</v>
      </c>
      <c r="F79" s="121">
        <f t="shared" si="10"/>
        <v>0</v>
      </c>
      <c r="G79" s="121">
        <f t="shared" si="10"/>
        <v>5</v>
      </c>
      <c r="H79" s="121">
        <f t="shared" si="10"/>
        <v>0</v>
      </c>
      <c r="I79" s="121">
        <f t="shared" si="10"/>
        <v>0</v>
      </c>
      <c r="J79" s="121">
        <f t="shared" si="10"/>
        <v>0</v>
      </c>
      <c r="K79" s="120">
        <f t="shared" si="11"/>
        <v>5</v>
      </c>
    </row>
    <row r="80" spans="1:11" x14ac:dyDescent="0.3">
      <c r="A80" s="132" t="s">
        <v>474</v>
      </c>
      <c r="B80" s="235" t="s">
        <v>461</v>
      </c>
      <c r="C80" s="121">
        <f t="shared" si="10"/>
        <v>0</v>
      </c>
      <c r="D80" s="121">
        <f t="shared" si="10"/>
        <v>0</v>
      </c>
      <c r="E80" s="121">
        <f t="shared" si="10"/>
        <v>0</v>
      </c>
      <c r="F80" s="121">
        <f t="shared" si="10"/>
        <v>0</v>
      </c>
      <c r="G80" s="121">
        <f t="shared" si="10"/>
        <v>28</v>
      </c>
      <c r="H80" s="121">
        <f t="shared" si="10"/>
        <v>0</v>
      </c>
      <c r="I80" s="121">
        <f t="shared" si="10"/>
        <v>43</v>
      </c>
      <c r="J80" s="121">
        <f t="shared" si="10"/>
        <v>21</v>
      </c>
      <c r="K80" s="120">
        <f t="shared" si="11"/>
        <v>92</v>
      </c>
    </row>
    <row r="81" spans="1:11" x14ac:dyDescent="0.3">
      <c r="A81" s="132" t="s">
        <v>475</v>
      </c>
      <c r="B81" s="235" t="s">
        <v>462</v>
      </c>
      <c r="C81" s="121">
        <f t="shared" ref="C81:J82" si="12">SUM(C11,C25,C39,C53,C67,)</f>
        <v>0</v>
      </c>
      <c r="D81" s="121">
        <f t="shared" si="12"/>
        <v>0</v>
      </c>
      <c r="E81" s="121">
        <f t="shared" si="12"/>
        <v>0</v>
      </c>
      <c r="F81" s="121">
        <f t="shared" si="12"/>
        <v>0</v>
      </c>
      <c r="G81" s="121">
        <f t="shared" si="12"/>
        <v>0</v>
      </c>
      <c r="H81" s="121">
        <f t="shared" si="12"/>
        <v>0</v>
      </c>
      <c r="I81" s="121">
        <f t="shared" si="12"/>
        <v>0</v>
      </c>
      <c r="J81" s="121">
        <f t="shared" si="12"/>
        <v>0</v>
      </c>
      <c r="K81" s="120">
        <f t="shared" si="11"/>
        <v>0</v>
      </c>
    </row>
    <row r="82" spans="1:11" x14ac:dyDescent="0.3">
      <c r="A82" s="132" t="s">
        <v>469</v>
      </c>
      <c r="B82" s="235" t="s">
        <v>463</v>
      </c>
      <c r="C82" s="121">
        <f t="shared" si="12"/>
        <v>1</v>
      </c>
      <c r="D82" s="121">
        <f t="shared" si="12"/>
        <v>0</v>
      </c>
      <c r="E82" s="121">
        <f t="shared" si="12"/>
        <v>0</v>
      </c>
      <c r="F82" s="121">
        <f t="shared" si="12"/>
        <v>0</v>
      </c>
      <c r="G82" s="121">
        <f t="shared" si="12"/>
        <v>11</v>
      </c>
      <c r="H82" s="121">
        <f t="shared" si="12"/>
        <v>0</v>
      </c>
      <c r="I82" s="121">
        <f t="shared" si="12"/>
        <v>6</v>
      </c>
      <c r="J82" s="121">
        <f t="shared" si="12"/>
        <v>4</v>
      </c>
      <c r="K82" s="120">
        <f t="shared" si="11"/>
        <v>22</v>
      </c>
    </row>
    <row r="83" spans="1:11" x14ac:dyDescent="0.3">
      <c r="A83" s="132" t="s">
        <v>476</v>
      </c>
      <c r="B83" s="235" t="s">
        <v>464</v>
      </c>
      <c r="C83" s="121">
        <f t="shared" ref="C83:J84" si="13">SUM(C13,C27,C41,C55,C69)</f>
        <v>17</v>
      </c>
      <c r="D83" s="121">
        <f t="shared" si="13"/>
        <v>0</v>
      </c>
      <c r="E83" s="121">
        <f t="shared" si="13"/>
        <v>0</v>
      </c>
      <c r="F83" s="121">
        <f t="shared" si="13"/>
        <v>0</v>
      </c>
      <c r="G83" s="121">
        <f t="shared" si="13"/>
        <v>7</v>
      </c>
      <c r="H83" s="121">
        <f t="shared" si="13"/>
        <v>0</v>
      </c>
      <c r="I83" s="121">
        <f t="shared" si="13"/>
        <v>23</v>
      </c>
      <c r="J83" s="121">
        <f t="shared" si="13"/>
        <v>6</v>
      </c>
      <c r="K83" s="120">
        <f t="shared" si="11"/>
        <v>53</v>
      </c>
    </row>
    <row r="84" spans="1:11" x14ac:dyDescent="0.3">
      <c r="A84" s="132" t="s">
        <v>477</v>
      </c>
      <c r="B84" s="235" t="s">
        <v>465</v>
      </c>
      <c r="C84" s="121">
        <f t="shared" si="13"/>
        <v>0</v>
      </c>
      <c r="D84" s="121">
        <f t="shared" si="13"/>
        <v>0</v>
      </c>
      <c r="E84" s="121">
        <f t="shared" si="13"/>
        <v>0</v>
      </c>
      <c r="F84" s="121">
        <f t="shared" si="13"/>
        <v>0</v>
      </c>
      <c r="G84" s="121">
        <f t="shared" si="13"/>
        <v>0</v>
      </c>
      <c r="H84" s="121">
        <f t="shared" si="13"/>
        <v>0</v>
      </c>
      <c r="I84" s="121">
        <f t="shared" si="13"/>
        <v>0</v>
      </c>
      <c r="J84" s="121">
        <f t="shared" si="13"/>
        <v>0</v>
      </c>
      <c r="K84" s="120">
        <f t="shared" si="11"/>
        <v>0</v>
      </c>
    </row>
    <row r="85" spans="1:11" x14ac:dyDescent="0.3">
      <c r="A85" s="132" t="s">
        <v>478</v>
      </c>
      <c r="B85" s="235" t="s">
        <v>466</v>
      </c>
      <c r="C85" s="121">
        <f t="shared" ref="C85:J85" si="14">SUM(C15,C29)</f>
        <v>0</v>
      </c>
      <c r="D85" s="121">
        <f t="shared" si="14"/>
        <v>0</v>
      </c>
      <c r="E85" s="121">
        <f t="shared" si="14"/>
        <v>0</v>
      </c>
      <c r="F85" s="121">
        <f t="shared" si="14"/>
        <v>0</v>
      </c>
      <c r="G85" s="121">
        <f t="shared" si="14"/>
        <v>0</v>
      </c>
      <c r="H85" s="121">
        <f t="shared" si="14"/>
        <v>0</v>
      </c>
      <c r="I85" s="121">
        <f t="shared" si="14"/>
        <v>0</v>
      </c>
      <c r="J85" s="121">
        <f t="shared" si="14"/>
        <v>0</v>
      </c>
      <c r="K85" s="120">
        <f t="shared" ref="K85:K86" si="15">SUM(C85:J85)</f>
        <v>0</v>
      </c>
    </row>
    <row r="86" spans="1:11" ht="14.4" thickBot="1" x14ac:dyDescent="0.35">
      <c r="A86" s="132" t="s">
        <v>468</v>
      </c>
      <c r="B86" s="235" t="s">
        <v>467</v>
      </c>
      <c r="C86" s="222">
        <f t="shared" ref="C86:J87" si="16">SUM(C16,C30,C44,C58,C72)</f>
        <v>0</v>
      </c>
      <c r="D86" s="222">
        <f t="shared" si="16"/>
        <v>0</v>
      </c>
      <c r="E86" s="222">
        <f t="shared" si="16"/>
        <v>0</v>
      </c>
      <c r="F86" s="222">
        <f t="shared" si="16"/>
        <v>0</v>
      </c>
      <c r="G86" s="222">
        <f t="shared" si="16"/>
        <v>0</v>
      </c>
      <c r="H86" s="222">
        <f t="shared" si="16"/>
        <v>0</v>
      </c>
      <c r="I86" s="222">
        <f t="shared" si="16"/>
        <v>0</v>
      </c>
      <c r="J86" s="222">
        <f t="shared" si="16"/>
        <v>0</v>
      </c>
      <c r="K86" s="198">
        <f t="shared" si="15"/>
        <v>0</v>
      </c>
    </row>
    <row r="87" spans="1:11" ht="14.4" thickBot="1" x14ac:dyDescent="0.35">
      <c r="A87" s="84" t="s">
        <v>533</v>
      </c>
      <c r="B87" s="290" t="s">
        <v>89</v>
      </c>
      <c r="C87" s="85">
        <f>SUM(C17,C31,C45,C59,C73)</f>
        <v>18</v>
      </c>
      <c r="D87" s="85">
        <f t="shared" si="16"/>
        <v>0</v>
      </c>
      <c r="E87" s="85">
        <f t="shared" si="16"/>
        <v>0</v>
      </c>
      <c r="F87" s="85">
        <f t="shared" si="16"/>
        <v>0</v>
      </c>
      <c r="G87" s="85">
        <f t="shared" si="16"/>
        <v>51</v>
      </c>
      <c r="H87" s="85">
        <f t="shared" si="16"/>
        <v>0</v>
      </c>
      <c r="I87" s="85">
        <f t="shared" si="16"/>
        <v>76</v>
      </c>
      <c r="J87" s="85">
        <f t="shared" si="16"/>
        <v>32</v>
      </c>
      <c r="K87" s="86">
        <f>SUM(K76:K86)</f>
        <v>177</v>
      </c>
    </row>
  </sheetData>
  <mergeCells count="17">
    <mergeCell ref="C33:K33"/>
    <mergeCell ref="C46:K46"/>
    <mergeCell ref="C4:K4"/>
    <mergeCell ref="C5:K5"/>
    <mergeCell ref="C18:K18"/>
    <mergeCell ref="C19:K19"/>
    <mergeCell ref="C32:K32"/>
    <mergeCell ref="A1:K1"/>
    <mergeCell ref="C2:D2"/>
    <mergeCell ref="E2:F2"/>
    <mergeCell ref="G2:H2"/>
    <mergeCell ref="I2:J2"/>
    <mergeCell ref="C47:K47"/>
    <mergeCell ref="C60:K60"/>
    <mergeCell ref="C61:K61"/>
    <mergeCell ref="C74:K74"/>
    <mergeCell ref="C75:K75"/>
  </mergeCells>
  <pageMargins left="0.7" right="0.7" top="0.75" bottom="0.75" header="0.3" footer="0.3"/>
  <pageSetup paperSize="9" scale="81" fitToHeight="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N16"/>
  <sheetViews>
    <sheetView zoomScaleNormal="100" workbookViewId="0">
      <selection activeCell="B17" sqref="B17"/>
    </sheetView>
  </sheetViews>
  <sheetFormatPr defaultRowHeight="14.4" x14ac:dyDescent="0.3"/>
  <cols>
    <col min="1" max="1" width="22.6640625" customWidth="1"/>
  </cols>
  <sheetData>
    <row r="1" spans="1:14" ht="30" customHeight="1" thickBot="1" x14ac:dyDescent="0.35">
      <c r="A1" s="870" t="s">
        <v>385</v>
      </c>
      <c r="B1" s="871"/>
      <c r="C1" s="871"/>
      <c r="D1" s="871"/>
      <c r="E1" s="871"/>
      <c r="F1" s="871"/>
      <c r="G1" s="871"/>
      <c r="H1" s="871"/>
      <c r="I1" s="871"/>
      <c r="J1" s="871"/>
      <c r="K1" s="871"/>
      <c r="L1" s="871"/>
      <c r="M1" s="871"/>
      <c r="N1" s="872"/>
    </row>
    <row r="2" spans="1:14" ht="15" customHeight="1" x14ac:dyDescent="0.3">
      <c r="A2" s="58" t="s">
        <v>520</v>
      </c>
      <c r="B2" s="874" t="s">
        <v>0</v>
      </c>
      <c r="C2" s="874"/>
      <c r="D2" s="874"/>
      <c r="E2" s="874" t="s">
        <v>2</v>
      </c>
      <c r="F2" s="874"/>
      <c r="G2" s="874"/>
      <c r="H2" s="874" t="s">
        <v>1</v>
      </c>
      <c r="I2" s="874"/>
      <c r="J2" s="874"/>
      <c r="K2" s="874" t="s">
        <v>93</v>
      </c>
      <c r="L2" s="874"/>
      <c r="M2" s="874"/>
      <c r="N2" s="875" t="s">
        <v>4</v>
      </c>
    </row>
    <row r="3" spans="1:14" ht="15" customHeight="1" x14ac:dyDescent="0.3">
      <c r="A3" s="13"/>
      <c r="B3" s="78" t="s">
        <v>5</v>
      </c>
      <c r="C3" s="78" t="s">
        <v>6</v>
      </c>
      <c r="D3" s="78" t="s">
        <v>4</v>
      </c>
      <c r="E3" s="78" t="s">
        <v>5</v>
      </c>
      <c r="F3" s="78" t="s">
        <v>6</v>
      </c>
      <c r="G3" s="78" t="s">
        <v>4</v>
      </c>
      <c r="H3" s="78" t="s">
        <v>5</v>
      </c>
      <c r="I3" s="78" t="s">
        <v>6</v>
      </c>
      <c r="J3" s="78" t="s">
        <v>4</v>
      </c>
      <c r="K3" s="78" t="s">
        <v>5</v>
      </c>
      <c r="L3" s="78" t="s">
        <v>6</v>
      </c>
      <c r="M3" s="78" t="s">
        <v>4</v>
      </c>
      <c r="N3" s="876"/>
    </row>
    <row r="4" spans="1:14" ht="15" customHeight="1" x14ac:dyDescent="0.3">
      <c r="A4" s="91" t="s">
        <v>526</v>
      </c>
      <c r="B4" s="185">
        <v>0.72</v>
      </c>
      <c r="C4" s="185">
        <v>0.64</v>
      </c>
      <c r="D4" s="185">
        <v>0.7</v>
      </c>
      <c r="E4" s="185">
        <v>0</v>
      </c>
      <c r="F4" s="185">
        <v>0</v>
      </c>
      <c r="G4" s="185">
        <v>0</v>
      </c>
      <c r="H4" s="185">
        <v>0.28999999999999998</v>
      </c>
      <c r="I4" s="185">
        <v>0.44</v>
      </c>
      <c r="J4" s="185">
        <v>0.34</v>
      </c>
      <c r="K4" s="185">
        <v>7.0000000000000007E-2</v>
      </c>
      <c r="L4" s="185">
        <v>0</v>
      </c>
      <c r="M4" s="185">
        <v>0.04</v>
      </c>
      <c r="N4" s="186">
        <v>0.6</v>
      </c>
    </row>
    <row r="5" spans="1:14" ht="25.5" customHeight="1" x14ac:dyDescent="0.3">
      <c r="A5" s="291" t="s">
        <v>527</v>
      </c>
      <c r="B5" s="185">
        <v>0.19</v>
      </c>
      <c r="C5" s="185">
        <v>0.3</v>
      </c>
      <c r="D5" s="185">
        <v>0.22</v>
      </c>
      <c r="E5" s="185">
        <v>0</v>
      </c>
      <c r="F5" s="185">
        <v>0</v>
      </c>
      <c r="G5" s="185">
        <v>0</v>
      </c>
      <c r="H5" s="185">
        <v>0.21</v>
      </c>
      <c r="I5" s="185">
        <v>0.34</v>
      </c>
      <c r="J5" s="185">
        <v>0.3</v>
      </c>
      <c r="K5" s="185">
        <v>0.12</v>
      </c>
      <c r="L5" s="185">
        <v>0.12</v>
      </c>
      <c r="M5" s="185">
        <v>0.12</v>
      </c>
      <c r="N5" s="186">
        <v>0.25</v>
      </c>
    </row>
    <row r="6" spans="1:14" ht="27.6" x14ac:dyDescent="0.3">
      <c r="A6" s="91" t="s">
        <v>528</v>
      </c>
      <c r="B6" s="185">
        <v>0.13</v>
      </c>
      <c r="C6" s="185">
        <v>0.27</v>
      </c>
      <c r="D6" s="185">
        <v>0.17</v>
      </c>
      <c r="E6" s="185">
        <v>0</v>
      </c>
      <c r="F6" s="185">
        <v>0</v>
      </c>
      <c r="G6" s="185">
        <v>0</v>
      </c>
      <c r="H6" s="185">
        <v>0.15</v>
      </c>
      <c r="I6" s="185">
        <v>0.11</v>
      </c>
      <c r="J6" s="185">
        <v>0.14000000000000001</v>
      </c>
      <c r="K6" s="185">
        <v>0.05</v>
      </c>
      <c r="L6" s="185">
        <v>0.25</v>
      </c>
      <c r="M6" s="185">
        <v>0.09</v>
      </c>
      <c r="N6" s="186">
        <v>0.15</v>
      </c>
    </row>
    <row r="7" spans="1:14" ht="27.6" x14ac:dyDescent="0.3">
      <c r="A7" s="91" t="s">
        <v>529</v>
      </c>
      <c r="B7" s="185">
        <v>0.59</v>
      </c>
      <c r="C7" s="185">
        <v>0.74</v>
      </c>
      <c r="D7" s="185">
        <v>0.63</v>
      </c>
      <c r="E7" s="185">
        <v>0</v>
      </c>
      <c r="F7" s="185">
        <v>0</v>
      </c>
      <c r="G7" s="185">
        <v>0</v>
      </c>
      <c r="H7" s="185">
        <v>0.43</v>
      </c>
      <c r="I7" s="185">
        <v>0.46</v>
      </c>
      <c r="J7" s="185">
        <v>0.45</v>
      </c>
      <c r="K7" s="185">
        <v>0.82</v>
      </c>
      <c r="L7" s="185">
        <v>0.31</v>
      </c>
      <c r="M7" s="185">
        <v>0.52</v>
      </c>
      <c r="N7" s="186">
        <v>0.57999999999999996</v>
      </c>
    </row>
    <row r="8" spans="1:14" x14ac:dyDescent="0.3">
      <c r="A8" s="91" t="s">
        <v>530</v>
      </c>
      <c r="B8" s="185">
        <v>0.27</v>
      </c>
      <c r="C8" s="185">
        <v>0.21</v>
      </c>
      <c r="D8" s="185">
        <v>0.25</v>
      </c>
      <c r="E8" s="185">
        <v>0.31</v>
      </c>
      <c r="F8" s="185">
        <v>0</v>
      </c>
      <c r="G8" s="185">
        <v>0.31</v>
      </c>
      <c r="H8" s="185">
        <v>0.09</v>
      </c>
      <c r="I8" s="185">
        <v>0.13</v>
      </c>
      <c r="J8" s="185">
        <v>0.11</v>
      </c>
      <c r="K8" s="185">
        <v>0.13</v>
      </c>
      <c r="L8" s="185">
        <v>0</v>
      </c>
      <c r="M8" s="185">
        <v>0.08</v>
      </c>
      <c r="N8" s="186">
        <v>0.22</v>
      </c>
    </row>
    <row r="9" spans="1:14" ht="27.6" x14ac:dyDescent="0.3">
      <c r="A9" s="91" t="s">
        <v>531</v>
      </c>
      <c r="B9" s="185">
        <v>0.55000000000000004</v>
      </c>
      <c r="C9" s="185">
        <v>0.62</v>
      </c>
      <c r="D9" s="185">
        <v>0.59</v>
      </c>
      <c r="E9" s="185">
        <v>0</v>
      </c>
      <c r="F9" s="185">
        <v>0</v>
      </c>
      <c r="G9" s="185">
        <v>0</v>
      </c>
      <c r="H9" s="185">
        <v>0.19</v>
      </c>
      <c r="I9" s="185">
        <v>0.25</v>
      </c>
      <c r="J9" s="185">
        <v>0.23</v>
      </c>
      <c r="K9" s="185">
        <v>0</v>
      </c>
      <c r="L9" s="185">
        <v>0</v>
      </c>
      <c r="M9" s="185">
        <v>0</v>
      </c>
      <c r="N9" s="186">
        <v>0.49</v>
      </c>
    </row>
    <row r="10" spans="1:14" x14ac:dyDescent="0.3">
      <c r="A10" s="91" t="s">
        <v>532</v>
      </c>
      <c r="B10" s="185">
        <v>0</v>
      </c>
      <c r="C10" s="185">
        <v>0</v>
      </c>
      <c r="D10" s="185">
        <v>0</v>
      </c>
      <c r="E10" s="185">
        <v>0</v>
      </c>
      <c r="F10" s="185">
        <v>0</v>
      </c>
      <c r="G10" s="185">
        <v>0</v>
      </c>
      <c r="H10" s="185">
        <v>0</v>
      </c>
      <c r="I10" s="185">
        <v>0</v>
      </c>
      <c r="J10" s="185">
        <v>0</v>
      </c>
      <c r="K10" s="185">
        <v>0</v>
      </c>
      <c r="L10" s="185">
        <v>0</v>
      </c>
      <c r="M10" s="185">
        <v>0</v>
      </c>
      <c r="N10" s="186">
        <v>0</v>
      </c>
    </row>
    <row r="11" spans="1:14" ht="15" thickBot="1" x14ac:dyDescent="0.35">
      <c r="A11" s="183" t="s">
        <v>533</v>
      </c>
      <c r="B11" s="187">
        <v>0.42</v>
      </c>
      <c r="C11" s="187">
        <v>0.44</v>
      </c>
      <c r="D11" s="187">
        <v>0.42</v>
      </c>
      <c r="E11" s="187">
        <v>0.31</v>
      </c>
      <c r="F11" s="187">
        <v>0</v>
      </c>
      <c r="G11" s="187">
        <v>0.31</v>
      </c>
      <c r="H11" s="187">
        <v>0.22</v>
      </c>
      <c r="I11" s="187">
        <v>0.31</v>
      </c>
      <c r="J11" s="187">
        <v>0.27</v>
      </c>
      <c r="K11" s="187">
        <v>0.15</v>
      </c>
      <c r="L11" s="187">
        <v>0.13</v>
      </c>
      <c r="M11" s="187">
        <v>0.14000000000000001</v>
      </c>
      <c r="N11" s="184">
        <v>0.37</v>
      </c>
    </row>
    <row r="12" spans="1:14" x14ac:dyDescent="0.3">
      <c r="A12" s="4" t="s">
        <v>534</v>
      </c>
      <c r="B12" s="126"/>
      <c r="C12" s="126"/>
      <c r="D12" s="126"/>
      <c r="E12" s="126"/>
      <c r="F12" s="126"/>
      <c r="G12" s="126"/>
      <c r="H12" s="126"/>
      <c r="I12" s="126"/>
      <c r="J12" s="126"/>
      <c r="K12" s="126"/>
      <c r="L12" s="126"/>
      <c r="M12" s="126"/>
      <c r="N12" s="126"/>
    </row>
    <row r="13" spans="1:14" x14ac:dyDescent="0.3">
      <c r="A13" s="877" t="s">
        <v>534</v>
      </c>
      <c r="B13" s="877"/>
      <c r="C13" s="877"/>
      <c r="D13" s="877"/>
      <c r="E13" s="877"/>
      <c r="F13" s="877"/>
      <c r="G13" s="877"/>
      <c r="H13" s="877"/>
      <c r="I13" s="877"/>
      <c r="J13" s="877"/>
      <c r="K13" s="877"/>
      <c r="L13" s="877"/>
      <c r="M13" s="877"/>
      <c r="N13" s="877"/>
    </row>
    <row r="14" spans="1:14" x14ac:dyDescent="0.3">
      <c r="A14" s="126"/>
      <c r="B14" s="126"/>
      <c r="C14" s="126"/>
      <c r="D14" s="126"/>
      <c r="E14" s="126"/>
      <c r="F14" s="126"/>
      <c r="G14" s="126"/>
      <c r="H14" s="126"/>
      <c r="I14" s="126"/>
      <c r="J14" s="126"/>
      <c r="K14" s="126"/>
      <c r="L14" s="126"/>
      <c r="M14" s="126"/>
      <c r="N14" s="126"/>
    </row>
    <row r="15" spans="1:14" x14ac:dyDescent="0.3">
      <c r="A15" s="125" t="s">
        <v>534</v>
      </c>
      <c r="B15" s="1"/>
      <c r="C15" s="1"/>
      <c r="D15" s="1"/>
      <c r="E15" s="1"/>
      <c r="F15" s="1"/>
      <c r="G15" s="1"/>
      <c r="H15" s="1"/>
      <c r="I15" s="1"/>
      <c r="J15" s="1"/>
      <c r="K15" s="1"/>
      <c r="L15" s="1"/>
      <c r="M15" s="1"/>
      <c r="N15" s="1"/>
    </row>
    <row r="16" spans="1:14" ht="30" customHeight="1" x14ac:dyDescent="0.3">
      <c r="A16" s="873" t="s">
        <v>534</v>
      </c>
      <c r="B16" s="873"/>
      <c r="C16" s="873"/>
      <c r="D16" s="873"/>
      <c r="E16" s="873"/>
      <c r="F16" s="873"/>
      <c r="G16" s="873"/>
      <c r="H16" s="873"/>
      <c r="I16" s="873"/>
      <c r="J16" s="873"/>
      <c r="K16" s="873"/>
      <c r="L16" s="873"/>
      <c r="M16" s="873"/>
      <c r="N16" s="873"/>
    </row>
  </sheetData>
  <mergeCells count="8">
    <mergeCell ref="A1:N1"/>
    <mergeCell ref="A16:N16"/>
    <mergeCell ref="B2:D2"/>
    <mergeCell ref="E2:G2"/>
    <mergeCell ref="H2:J2"/>
    <mergeCell ref="K2:M2"/>
    <mergeCell ref="N2:N3"/>
    <mergeCell ref="A13:N13"/>
  </mergeCells>
  <pageMargins left="0.7" right="0.7" top="0.78740157499999996" bottom="0.78740157499999996" header="0.3" footer="0.3"/>
  <pageSetup paperSize="9" scale="93"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List25">
    <pageSetUpPr fitToPage="1"/>
  </sheetPr>
  <dimension ref="A1:C25"/>
  <sheetViews>
    <sheetView zoomScaleNormal="100" workbookViewId="0">
      <selection activeCell="A18" sqref="A18:C18"/>
    </sheetView>
  </sheetViews>
  <sheetFormatPr defaultColWidth="9.109375" defaultRowHeight="13.8" x14ac:dyDescent="0.3"/>
  <cols>
    <col min="1" max="1" width="54.88671875" style="2" customWidth="1"/>
    <col min="2" max="2" width="13.44140625" style="2" customWidth="1"/>
    <col min="3" max="3" width="22.44140625" style="2" customWidth="1"/>
    <col min="4" max="5" width="9.109375" style="2"/>
    <col min="6" max="6" width="11.44140625" style="2" bestFit="1" customWidth="1"/>
    <col min="7" max="7" width="9.109375" style="2"/>
    <col min="8" max="8" width="11.44140625" style="2" bestFit="1" customWidth="1"/>
    <col min="9" max="16384" width="9.109375" style="2"/>
  </cols>
  <sheetData>
    <row r="1" spans="1:3" ht="40.049999999999997" customHeight="1" x14ac:dyDescent="0.3">
      <c r="A1" s="878" t="s">
        <v>550</v>
      </c>
      <c r="B1" s="879"/>
      <c r="C1" s="880"/>
    </row>
    <row r="2" spans="1:3" ht="40.049999999999997" customHeight="1" x14ac:dyDescent="0.3">
      <c r="A2" s="13" t="s">
        <v>520</v>
      </c>
      <c r="B2" s="8"/>
      <c r="C2" s="32"/>
    </row>
    <row r="3" spans="1:3" ht="15" customHeight="1" x14ac:dyDescent="0.3">
      <c r="A3" s="14" t="s">
        <v>41</v>
      </c>
      <c r="B3" s="158" t="s">
        <v>42</v>
      </c>
      <c r="C3" s="136" t="s">
        <v>551</v>
      </c>
    </row>
    <row r="4" spans="1:3" ht="15" customHeight="1" x14ac:dyDescent="0.3">
      <c r="A4" s="16" t="s">
        <v>55</v>
      </c>
      <c r="B4" s="8">
        <v>452</v>
      </c>
      <c r="C4" s="32">
        <v>12373</v>
      </c>
    </row>
    <row r="5" spans="1:3" ht="30" customHeight="1" x14ac:dyDescent="0.3">
      <c r="A5" s="16" t="s">
        <v>56</v>
      </c>
      <c r="B5" s="8">
        <v>130</v>
      </c>
      <c r="C5" s="32">
        <v>9625</v>
      </c>
    </row>
    <row r="6" spans="1:3" ht="30" customHeight="1" x14ac:dyDescent="0.3">
      <c r="A6" s="16" t="s">
        <v>57</v>
      </c>
      <c r="B6" s="8">
        <v>212</v>
      </c>
      <c r="C6" s="32">
        <v>65391</v>
      </c>
    </row>
    <row r="7" spans="1:3" ht="15" customHeight="1" x14ac:dyDescent="0.3">
      <c r="A7" s="16" t="s">
        <v>58</v>
      </c>
      <c r="B7" s="8">
        <v>10</v>
      </c>
      <c r="C7" s="32">
        <v>12800</v>
      </c>
    </row>
    <row r="8" spans="1:3" ht="15" customHeight="1" x14ac:dyDescent="0.3">
      <c r="A8" s="16" t="s">
        <v>64</v>
      </c>
      <c r="B8" s="8">
        <v>20</v>
      </c>
      <c r="C8" s="32">
        <v>27318</v>
      </c>
    </row>
    <row r="9" spans="1:3" ht="15" customHeight="1" x14ac:dyDescent="0.3">
      <c r="A9" s="16" t="s">
        <v>59</v>
      </c>
      <c r="B9" s="8">
        <v>4186</v>
      </c>
      <c r="C9" s="32">
        <v>6540</v>
      </c>
    </row>
    <row r="10" spans="1:3" ht="15" customHeight="1" x14ac:dyDescent="0.3">
      <c r="A10" s="145" t="s">
        <v>65</v>
      </c>
      <c r="B10" s="35">
        <v>3571</v>
      </c>
      <c r="C10" s="160">
        <v>5220</v>
      </c>
    </row>
    <row r="11" spans="1:3" ht="15" customHeight="1" x14ac:dyDescent="0.3">
      <c r="A11" s="16" t="s">
        <v>60</v>
      </c>
      <c r="B11" s="8">
        <v>208</v>
      </c>
      <c r="C11" s="32">
        <v>14413</v>
      </c>
    </row>
    <row r="12" spans="1:3" ht="15" customHeight="1" x14ac:dyDescent="0.3">
      <c r="A12" s="16" t="s">
        <v>61</v>
      </c>
      <c r="B12" s="8">
        <v>127</v>
      </c>
      <c r="C12" s="32">
        <v>75028</v>
      </c>
    </row>
    <row r="13" spans="1:3" ht="15" customHeight="1" x14ac:dyDescent="0.3">
      <c r="A13" s="16" t="s">
        <v>62</v>
      </c>
      <c r="B13" s="8">
        <v>190</v>
      </c>
      <c r="C13" s="32">
        <v>108773</v>
      </c>
    </row>
    <row r="14" spans="1:3" ht="15" customHeight="1" x14ac:dyDescent="0.3">
      <c r="A14" s="16" t="s">
        <v>63</v>
      </c>
      <c r="B14" s="8"/>
      <c r="C14" s="32"/>
    </row>
    <row r="15" spans="1:3" ht="15" customHeight="1" thickBot="1" x14ac:dyDescent="0.35">
      <c r="A15" s="23" t="s">
        <v>4</v>
      </c>
      <c r="B15" s="292">
        <f>SUM(B4:B9,B11:B14)</f>
        <v>5535</v>
      </c>
      <c r="C15" s="172">
        <f>((C4*B4)+(C5*B5)+(C6*B6)+(C7*B7)+(C8*B8)+(C9*B9)+(C11*B11)+(C12*B12)+(C13*B13)+(C14*B14))/B15</f>
        <v>14805.938211382114</v>
      </c>
    </row>
    <row r="16" spans="1:3" ht="15" customHeight="1" x14ac:dyDescent="0.3">
      <c r="A16" s="1"/>
      <c r="B16" s="1"/>
      <c r="C16" s="1"/>
    </row>
    <row r="17" spans="1:3" ht="15" customHeight="1" x14ac:dyDescent="0.3">
      <c r="A17" s="106" t="s">
        <v>534</v>
      </c>
      <c r="B17" s="1"/>
      <c r="C17" s="1"/>
    </row>
    <row r="18" spans="1:3" ht="39" customHeight="1" x14ac:dyDescent="0.3">
      <c r="A18" s="881" t="s">
        <v>534</v>
      </c>
      <c r="B18" s="881"/>
      <c r="C18" s="881"/>
    </row>
    <row r="19" spans="1:3" ht="30" customHeight="1" x14ac:dyDescent="0.3">
      <c r="A19" s="881" t="s">
        <v>534</v>
      </c>
      <c r="B19" s="881"/>
      <c r="C19" s="881"/>
    </row>
    <row r="20" spans="1:3" ht="38.25" customHeight="1" x14ac:dyDescent="0.3">
      <c r="A20" s="882" t="s">
        <v>534</v>
      </c>
      <c r="B20" s="855"/>
      <c r="C20" s="855"/>
    </row>
    <row r="21" spans="1:3" ht="15" customHeight="1" x14ac:dyDescent="0.3">
      <c r="A21" s="2" t="s">
        <v>534</v>
      </c>
    </row>
    <row r="22" spans="1:3" ht="15" customHeight="1" x14ac:dyDescent="0.3"/>
    <row r="23" spans="1:3" ht="15" customHeight="1" x14ac:dyDescent="0.3"/>
    <row r="24" spans="1:3" ht="15" customHeight="1" x14ac:dyDescent="0.3"/>
    <row r="25" spans="1:3" ht="15" customHeight="1" x14ac:dyDescent="0.3"/>
  </sheetData>
  <mergeCells count="4">
    <mergeCell ref="A1:C1"/>
    <mergeCell ref="A18:C18"/>
    <mergeCell ref="A20:C20"/>
    <mergeCell ref="A19:C19"/>
  </mergeCells>
  <pageMargins left="0.7" right="0.7" top="0.75" bottom="0.75" header="0.3" footer="0.3"/>
  <pageSetup paperSize="9" scale="96"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List14">
    <pageSetUpPr fitToPage="1"/>
  </sheetPr>
  <dimension ref="A1:K131"/>
  <sheetViews>
    <sheetView zoomScaleNormal="100" workbookViewId="0">
      <selection activeCell="A128" sqref="A128"/>
    </sheetView>
  </sheetViews>
  <sheetFormatPr defaultColWidth="9.109375" defaultRowHeight="13.8" x14ac:dyDescent="0.3"/>
  <cols>
    <col min="1" max="1" width="47.88671875" style="2" customWidth="1"/>
    <col min="2" max="2" width="6.6640625" style="3" customWidth="1"/>
    <col min="3" max="3" width="8.21875" style="1" customWidth="1"/>
    <col min="4" max="4" width="6.88671875" style="1" customWidth="1"/>
    <col min="5" max="5" width="8.5546875" style="1" customWidth="1"/>
    <col min="6" max="6" width="7.44140625" style="1" customWidth="1"/>
    <col min="7" max="7" width="8.6640625" style="1" customWidth="1"/>
    <col min="8" max="8" width="7" style="1" customWidth="1"/>
    <col min="9" max="16384" width="9.109375" style="1"/>
  </cols>
  <sheetData>
    <row r="1" spans="1:11" ht="42.75" customHeight="1" x14ac:dyDescent="0.3">
      <c r="A1" s="841" t="s">
        <v>357</v>
      </c>
      <c r="B1" s="831"/>
      <c r="C1" s="831"/>
      <c r="D1" s="831"/>
      <c r="E1" s="831"/>
      <c r="F1" s="831"/>
      <c r="G1" s="831"/>
      <c r="H1" s="831"/>
      <c r="I1" s="831"/>
      <c r="J1" s="832"/>
      <c r="K1" s="833"/>
    </row>
    <row r="2" spans="1:11" s="5" customFormat="1" ht="38.25" customHeight="1" x14ac:dyDescent="0.3">
      <c r="A2" s="889" t="s">
        <v>520</v>
      </c>
      <c r="B2" s="41"/>
      <c r="C2" s="888" t="s">
        <v>0</v>
      </c>
      <c r="D2" s="888"/>
      <c r="E2" s="888" t="s">
        <v>2</v>
      </c>
      <c r="F2" s="888"/>
      <c r="G2" s="888" t="s">
        <v>1</v>
      </c>
      <c r="H2" s="888"/>
      <c r="I2" s="886" t="s">
        <v>3</v>
      </c>
      <c r="J2" s="887"/>
      <c r="K2" s="42" t="s">
        <v>4</v>
      </c>
    </row>
    <row r="3" spans="1:11" s="5" customFormat="1" ht="15.75" customHeight="1" thickBot="1" x14ac:dyDescent="0.35">
      <c r="A3" s="890"/>
      <c r="B3" s="37"/>
      <c r="C3" s="38" t="s">
        <v>5</v>
      </c>
      <c r="D3" s="38" t="s">
        <v>6</v>
      </c>
      <c r="E3" s="38" t="s">
        <v>5</v>
      </c>
      <c r="F3" s="38" t="s">
        <v>6</v>
      </c>
      <c r="G3" s="38" t="s">
        <v>5</v>
      </c>
      <c r="H3" s="38" t="s">
        <v>6</v>
      </c>
      <c r="I3" s="98" t="s">
        <v>5</v>
      </c>
      <c r="J3" s="98" t="s">
        <v>6</v>
      </c>
      <c r="K3" s="31"/>
    </row>
    <row r="4" spans="1:11" s="5" customFormat="1" x14ac:dyDescent="0.3">
      <c r="A4" s="129" t="s">
        <v>526</v>
      </c>
      <c r="B4" s="130"/>
      <c r="C4" s="867"/>
      <c r="D4" s="868"/>
      <c r="E4" s="868"/>
      <c r="F4" s="868"/>
      <c r="G4" s="868"/>
      <c r="H4" s="868"/>
      <c r="I4" s="868"/>
      <c r="J4" s="868"/>
      <c r="K4" s="869"/>
    </row>
    <row r="5" spans="1:11" s="5" customFormat="1" x14ac:dyDescent="0.3">
      <c r="A5" s="233" t="s">
        <v>456</v>
      </c>
      <c r="B5" s="234" t="s">
        <v>455</v>
      </c>
      <c r="C5" s="883"/>
      <c r="D5" s="884"/>
      <c r="E5" s="884"/>
      <c r="F5" s="884"/>
      <c r="G5" s="884"/>
      <c r="H5" s="884"/>
      <c r="I5" s="884"/>
      <c r="J5" s="884"/>
      <c r="K5" s="885"/>
    </row>
    <row r="6" spans="1:11" s="5" customFormat="1" x14ac:dyDescent="0.3">
      <c r="A6" s="132" t="s">
        <v>470</v>
      </c>
      <c r="B6" s="235" t="s">
        <v>457</v>
      </c>
      <c r="C6" s="10"/>
      <c r="D6" s="10"/>
      <c r="E6" s="10"/>
      <c r="F6" s="10"/>
      <c r="G6" s="10"/>
      <c r="H6" s="10"/>
      <c r="I6" s="10"/>
      <c r="J6" s="284"/>
      <c r="K6" s="17">
        <f>SUM(C6:J6)</f>
        <v>0</v>
      </c>
    </row>
    <row r="7" spans="1:11" s="5" customFormat="1" x14ac:dyDescent="0.3">
      <c r="A7" s="132" t="s">
        <v>471</v>
      </c>
      <c r="B7" s="235" t="s">
        <v>458</v>
      </c>
      <c r="C7" s="10"/>
      <c r="D7" s="10"/>
      <c r="E7" s="10"/>
      <c r="F7" s="10"/>
      <c r="G7" s="10"/>
      <c r="H7" s="10"/>
      <c r="I7" s="10"/>
      <c r="J7" s="284"/>
      <c r="K7" s="17">
        <f t="shared" ref="K7:K19" si="0">SUM(C7:J7)</f>
        <v>0</v>
      </c>
    </row>
    <row r="8" spans="1:11" s="5" customFormat="1" x14ac:dyDescent="0.3">
      <c r="A8" s="132" t="s">
        <v>472</v>
      </c>
      <c r="B8" s="235" t="s">
        <v>459</v>
      </c>
      <c r="C8" s="10"/>
      <c r="D8" s="10"/>
      <c r="E8" s="10"/>
      <c r="F8" s="10"/>
      <c r="G8" s="10"/>
      <c r="H8" s="10"/>
      <c r="I8" s="10"/>
      <c r="J8" s="284"/>
      <c r="K8" s="17">
        <f t="shared" si="0"/>
        <v>0</v>
      </c>
    </row>
    <row r="9" spans="1:11" s="5" customFormat="1" x14ac:dyDescent="0.3">
      <c r="A9" s="132" t="s">
        <v>473</v>
      </c>
      <c r="B9" s="235" t="s">
        <v>460</v>
      </c>
      <c r="C9" s="10"/>
      <c r="D9" s="10"/>
      <c r="E9" s="10"/>
      <c r="F9" s="10"/>
      <c r="G9" s="10"/>
      <c r="H9" s="10"/>
      <c r="I9" s="10"/>
      <c r="J9" s="284"/>
      <c r="K9" s="17">
        <f t="shared" si="0"/>
        <v>0</v>
      </c>
    </row>
    <row r="10" spans="1:11" s="5" customFormat="1" x14ac:dyDescent="0.3">
      <c r="A10" s="132" t="s">
        <v>474</v>
      </c>
      <c r="B10" s="235" t="s">
        <v>461</v>
      </c>
      <c r="C10" s="10"/>
      <c r="D10" s="10"/>
      <c r="E10" s="10"/>
      <c r="F10" s="10"/>
      <c r="G10" s="10"/>
      <c r="H10" s="10"/>
      <c r="I10" s="10"/>
      <c r="J10" s="284"/>
      <c r="K10" s="17">
        <f t="shared" si="0"/>
        <v>0</v>
      </c>
    </row>
    <row r="11" spans="1:11" s="5" customFormat="1" x14ac:dyDescent="0.3">
      <c r="A11" s="132" t="s">
        <v>475</v>
      </c>
      <c r="B11" s="235" t="s">
        <v>462</v>
      </c>
      <c r="C11" s="10"/>
      <c r="D11" s="10"/>
      <c r="E11" s="10"/>
      <c r="F11" s="10"/>
      <c r="G11" s="10"/>
      <c r="H11" s="10"/>
      <c r="I11" s="10"/>
      <c r="J11" s="284"/>
      <c r="K11" s="17">
        <f t="shared" si="0"/>
        <v>0</v>
      </c>
    </row>
    <row r="12" spans="1:11" s="5" customFormat="1" x14ac:dyDescent="0.3">
      <c r="A12" s="132" t="s">
        <v>469</v>
      </c>
      <c r="B12" s="235" t="s">
        <v>463</v>
      </c>
      <c r="C12" s="10"/>
      <c r="D12" s="10"/>
      <c r="E12" s="10"/>
      <c r="F12" s="10"/>
      <c r="G12" s="10"/>
      <c r="H12" s="10"/>
      <c r="I12" s="10"/>
      <c r="J12" s="284"/>
      <c r="K12" s="17">
        <f t="shared" si="0"/>
        <v>0</v>
      </c>
    </row>
    <row r="13" spans="1:11" s="5" customFormat="1" x14ac:dyDescent="0.3">
      <c r="A13" s="132" t="s">
        <v>476</v>
      </c>
      <c r="B13" s="235" t="s">
        <v>464</v>
      </c>
      <c r="C13" s="10">
        <v>110</v>
      </c>
      <c r="D13" s="10">
        <v>47</v>
      </c>
      <c r="E13" s="10"/>
      <c r="F13" s="10"/>
      <c r="G13" s="10">
        <v>83</v>
      </c>
      <c r="H13" s="10">
        <v>71</v>
      </c>
      <c r="I13" s="10">
        <v>8</v>
      </c>
      <c r="J13" s="284">
        <v>8</v>
      </c>
      <c r="K13" s="17">
        <f t="shared" si="0"/>
        <v>327</v>
      </c>
    </row>
    <row r="14" spans="1:11" s="5" customFormat="1" x14ac:dyDescent="0.3">
      <c r="A14" s="132" t="s">
        <v>477</v>
      </c>
      <c r="B14" s="235" t="s">
        <v>465</v>
      </c>
      <c r="C14" s="10"/>
      <c r="D14" s="10"/>
      <c r="E14" s="10"/>
      <c r="F14" s="10"/>
      <c r="G14" s="10"/>
      <c r="H14" s="10"/>
      <c r="I14" s="10"/>
      <c r="J14" s="284"/>
      <c r="K14" s="17">
        <f t="shared" si="0"/>
        <v>0</v>
      </c>
    </row>
    <row r="15" spans="1:11" s="5" customFormat="1" x14ac:dyDescent="0.3">
      <c r="A15" s="132" t="s">
        <v>478</v>
      </c>
      <c r="B15" s="235" t="s">
        <v>466</v>
      </c>
      <c r="C15" s="10"/>
      <c r="D15" s="10"/>
      <c r="E15" s="10"/>
      <c r="F15" s="10"/>
      <c r="G15" s="10"/>
      <c r="H15" s="10"/>
      <c r="I15" s="10"/>
      <c r="J15" s="284"/>
      <c r="K15" s="17">
        <f t="shared" si="0"/>
        <v>0</v>
      </c>
    </row>
    <row r="16" spans="1:11" s="5" customFormat="1" x14ac:dyDescent="0.3">
      <c r="A16" s="132" t="s">
        <v>468</v>
      </c>
      <c r="B16" s="235" t="s">
        <v>467</v>
      </c>
      <c r="C16" s="10"/>
      <c r="D16" s="10"/>
      <c r="E16" s="10"/>
      <c r="F16" s="10"/>
      <c r="G16" s="10"/>
      <c r="H16" s="10"/>
      <c r="I16" s="10"/>
      <c r="J16" s="284"/>
      <c r="K16" s="17">
        <f t="shared" si="0"/>
        <v>0</v>
      </c>
    </row>
    <row r="17" spans="1:11" s="5" customFormat="1" x14ac:dyDescent="0.3">
      <c r="A17" s="236" t="s">
        <v>88</v>
      </c>
      <c r="B17" s="280" t="s">
        <v>89</v>
      </c>
      <c r="C17" s="12">
        <f>SUM(C6:C16)</f>
        <v>110</v>
      </c>
      <c r="D17" s="12">
        <f t="shared" ref="D17:J17" si="1">SUM(D6:D16)</f>
        <v>47</v>
      </c>
      <c r="E17" s="12">
        <f t="shared" si="1"/>
        <v>0</v>
      </c>
      <c r="F17" s="12">
        <f t="shared" si="1"/>
        <v>0</v>
      </c>
      <c r="G17" s="12">
        <f t="shared" si="1"/>
        <v>83</v>
      </c>
      <c r="H17" s="12">
        <f t="shared" si="1"/>
        <v>71</v>
      </c>
      <c r="I17" s="12">
        <f t="shared" si="1"/>
        <v>8</v>
      </c>
      <c r="J17" s="12">
        <f t="shared" si="1"/>
        <v>8</v>
      </c>
      <c r="K17" s="17">
        <f>SUM(K6:K16)</f>
        <v>327</v>
      </c>
    </row>
    <row r="18" spans="1:11" s="5" customFormat="1" ht="15" customHeight="1" x14ac:dyDescent="0.3">
      <c r="A18" s="132" t="s">
        <v>535</v>
      </c>
      <c r="B18" s="285" t="s">
        <v>89</v>
      </c>
      <c r="C18" s="10">
        <v>47</v>
      </c>
      <c r="D18" s="10">
        <v>20</v>
      </c>
      <c r="E18" s="10"/>
      <c r="F18" s="10"/>
      <c r="G18" s="10">
        <v>47</v>
      </c>
      <c r="H18" s="10">
        <v>47</v>
      </c>
      <c r="I18" s="10">
        <v>2</v>
      </c>
      <c r="J18" s="10">
        <v>6</v>
      </c>
      <c r="K18" s="19">
        <f t="shared" si="0"/>
        <v>169</v>
      </c>
    </row>
    <row r="19" spans="1:11" s="5" customFormat="1" ht="15" customHeight="1" x14ac:dyDescent="0.3">
      <c r="A19" s="132" t="s">
        <v>536</v>
      </c>
      <c r="B19" s="285" t="s">
        <v>89</v>
      </c>
      <c r="C19" s="10">
        <v>11</v>
      </c>
      <c r="D19" s="10">
        <v>1</v>
      </c>
      <c r="E19" s="10"/>
      <c r="F19" s="10"/>
      <c r="G19" s="10">
        <v>20</v>
      </c>
      <c r="H19" s="10">
        <v>5</v>
      </c>
      <c r="I19" s="10">
        <v>6</v>
      </c>
      <c r="J19" s="10">
        <v>2</v>
      </c>
      <c r="K19" s="19">
        <f t="shared" si="0"/>
        <v>45</v>
      </c>
    </row>
    <row r="20" spans="1:11" s="5" customFormat="1" x14ac:dyDescent="0.3">
      <c r="A20" s="197" t="s">
        <v>527</v>
      </c>
      <c r="B20" s="242"/>
      <c r="C20" s="862"/>
      <c r="D20" s="863"/>
      <c r="E20" s="863"/>
      <c r="F20" s="863"/>
      <c r="G20" s="863"/>
      <c r="H20" s="863"/>
      <c r="I20" s="863"/>
      <c r="J20" s="863"/>
      <c r="K20" s="864"/>
    </row>
    <row r="21" spans="1:11" s="2" customFormat="1" x14ac:dyDescent="0.3">
      <c r="A21" s="233" t="s">
        <v>456</v>
      </c>
      <c r="B21" s="234" t="s">
        <v>455</v>
      </c>
      <c r="C21" s="293"/>
      <c r="D21" s="294"/>
      <c r="E21" s="294"/>
      <c r="F21" s="294"/>
      <c r="G21" s="294"/>
      <c r="H21" s="294"/>
      <c r="I21" s="294"/>
      <c r="J21" s="294"/>
      <c r="K21" s="295"/>
    </row>
    <row r="22" spans="1:11" ht="15" customHeight="1" x14ac:dyDescent="0.3">
      <c r="A22" s="132" t="s">
        <v>470</v>
      </c>
      <c r="B22" s="235" t="s">
        <v>457</v>
      </c>
      <c r="C22" s="10"/>
      <c r="D22" s="10"/>
      <c r="E22" s="10"/>
      <c r="F22" s="10"/>
      <c r="G22" s="10"/>
      <c r="H22" s="10"/>
      <c r="I22" s="10"/>
      <c r="J22" s="284"/>
      <c r="K22" s="17">
        <f>SUM(C22:J22)</f>
        <v>0</v>
      </c>
    </row>
    <row r="23" spans="1:11" x14ac:dyDescent="0.3">
      <c r="A23" s="132" t="s">
        <v>471</v>
      </c>
      <c r="B23" s="235" t="s">
        <v>458</v>
      </c>
      <c r="C23" s="10"/>
      <c r="D23" s="10"/>
      <c r="E23" s="10"/>
      <c r="F23" s="10"/>
      <c r="G23" s="10"/>
      <c r="H23" s="10"/>
      <c r="I23" s="10"/>
      <c r="J23" s="284"/>
      <c r="K23" s="17">
        <f t="shared" ref="K23:K35" si="2">SUM(C23:J23)</f>
        <v>0</v>
      </c>
    </row>
    <row r="24" spans="1:11" x14ac:dyDescent="0.3">
      <c r="A24" s="132" t="s">
        <v>472</v>
      </c>
      <c r="B24" s="235" t="s">
        <v>459</v>
      </c>
      <c r="C24" s="10"/>
      <c r="D24" s="10"/>
      <c r="E24" s="10"/>
      <c r="F24" s="10"/>
      <c r="G24" s="10"/>
      <c r="H24" s="10"/>
      <c r="I24" s="10"/>
      <c r="J24" s="284"/>
      <c r="K24" s="17">
        <f t="shared" si="2"/>
        <v>0</v>
      </c>
    </row>
    <row r="25" spans="1:11" x14ac:dyDescent="0.3">
      <c r="A25" s="132" t="s">
        <v>473</v>
      </c>
      <c r="B25" s="235" t="s">
        <v>460</v>
      </c>
      <c r="C25" s="10"/>
      <c r="D25" s="10"/>
      <c r="E25" s="10"/>
      <c r="F25" s="10"/>
      <c r="G25" s="10"/>
      <c r="H25" s="10"/>
      <c r="I25" s="10"/>
      <c r="J25" s="284"/>
      <c r="K25" s="17">
        <f t="shared" si="2"/>
        <v>0</v>
      </c>
    </row>
    <row r="26" spans="1:11" x14ac:dyDescent="0.3">
      <c r="A26" s="132" t="s">
        <v>474</v>
      </c>
      <c r="B26" s="235" t="s">
        <v>461</v>
      </c>
      <c r="C26" s="10">
        <v>234</v>
      </c>
      <c r="D26" s="10">
        <v>42</v>
      </c>
      <c r="E26" s="10"/>
      <c r="F26" s="10"/>
      <c r="G26" s="10">
        <v>159</v>
      </c>
      <c r="H26" s="10">
        <v>133</v>
      </c>
      <c r="I26" s="10">
        <v>3</v>
      </c>
      <c r="J26" s="284">
        <v>4</v>
      </c>
      <c r="K26" s="17">
        <f t="shared" si="2"/>
        <v>575</v>
      </c>
    </row>
    <row r="27" spans="1:11" x14ac:dyDescent="0.3">
      <c r="A27" s="132" t="s">
        <v>475</v>
      </c>
      <c r="B27" s="235" t="s">
        <v>462</v>
      </c>
      <c r="C27" s="10"/>
      <c r="D27" s="10"/>
      <c r="E27" s="10"/>
      <c r="F27" s="10"/>
      <c r="G27" s="10"/>
      <c r="H27" s="10"/>
      <c r="I27" s="10"/>
      <c r="J27" s="284"/>
      <c r="K27" s="17">
        <f t="shared" si="2"/>
        <v>0</v>
      </c>
    </row>
    <row r="28" spans="1:11" x14ac:dyDescent="0.3">
      <c r="A28" s="132" t="s">
        <v>469</v>
      </c>
      <c r="B28" s="235" t="s">
        <v>463</v>
      </c>
      <c r="C28" s="10"/>
      <c r="D28" s="10"/>
      <c r="E28" s="10"/>
      <c r="F28" s="10"/>
      <c r="G28" s="10"/>
      <c r="H28" s="10"/>
      <c r="I28" s="10"/>
      <c r="J28" s="284"/>
      <c r="K28" s="17">
        <f t="shared" si="2"/>
        <v>0</v>
      </c>
    </row>
    <row r="29" spans="1:11" x14ac:dyDescent="0.3">
      <c r="A29" s="132" t="s">
        <v>476</v>
      </c>
      <c r="B29" s="235" t="s">
        <v>464</v>
      </c>
      <c r="C29" s="10"/>
      <c r="D29" s="10"/>
      <c r="E29" s="10"/>
      <c r="F29" s="10"/>
      <c r="G29" s="10"/>
      <c r="H29" s="10"/>
      <c r="I29" s="10"/>
      <c r="J29" s="284"/>
      <c r="K29" s="17">
        <f t="shared" si="2"/>
        <v>0</v>
      </c>
    </row>
    <row r="30" spans="1:11" x14ac:dyDescent="0.3">
      <c r="A30" s="132" t="s">
        <v>477</v>
      </c>
      <c r="B30" s="235" t="s">
        <v>465</v>
      </c>
      <c r="C30" s="10"/>
      <c r="D30" s="10"/>
      <c r="E30" s="10"/>
      <c r="F30" s="10"/>
      <c r="G30" s="10"/>
      <c r="H30" s="10"/>
      <c r="I30" s="10"/>
      <c r="J30" s="284"/>
      <c r="K30" s="17">
        <f t="shared" si="2"/>
        <v>0</v>
      </c>
    </row>
    <row r="31" spans="1:11" x14ac:dyDescent="0.3">
      <c r="A31" s="132" t="s">
        <v>478</v>
      </c>
      <c r="B31" s="235" t="s">
        <v>466</v>
      </c>
      <c r="C31" s="10"/>
      <c r="D31" s="10"/>
      <c r="E31" s="10"/>
      <c r="F31" s="10"/>
      <c r="G31" s="10"/>
      <c r="H31" s="10"/>
      <c r="I31" s="10"/>
      <c r="J31" s="284"/>
      <c r="K31" s="22">
        <f t="shared" si="2"/>
        <v>0</v>
      </c>
    </row>
    <row r="32" spans="1:11" x14ac:dyDescent="0.3">
      <c r="A32" s="132" t="s">
        <v>468</v>
      </c>
      <c r="B32" s="235" t="s">
        <v>467</v>
      </c>
      <c r="C32" s="10"/>
      <c r="D32" s="10"/>
      <c r="E32" s="10"/>
      <c r="F32" s="10"/>
      <c r="G32" s="10"/>
      <c r="H32" s="10"/>
      <c r="I32" s="10"/>
      <c r="J32" s="284"/>
      <c r="K32" s="22">
        <f t="shared" si="2"/>
        <v>0</v>
      </c>
    </row>
    <row r="33" spans="1:11" x14ac:dyDescent="0.3">
      <c r="A33" s="236" t="s">
        <v>88</v>
      </c>
      <c r="B33" s="280" t="s">
        <v>89</v>
      </c>
      <c r="C33" s="12">
        <f>SUM(C22:C32)</f>
        <v>234</v>
      </c>
      <c r="D33" s="12">
        <f t="shared" ref="D33:J33" si="3">SUM(D22:D32)</f>
        <v>42</v>
      </c>
      <c r="E33" s="12">
        <f t="shared" si="3"/>
        <v>0</v>
      </c>
      <c r="F33" s="12">
        <f t="shared" si="3"/>
        <v>0</v>
      </c>
      <c r="G33" s="12">
        <f t="shared" si="3"/>
        <v>159</v>
      </c>
      <c r="H33" s="12">
        <f t="shared" si="3"/>
        <v>133</v>
      </c>
      <c r="I33" s="12">
        <f t="shared" si="3"/>
        <v>3</v>
      </c>
      <c r="J33" s="12">
        <f t="shared" si="3"/>
        <v>4</v>
      </c>
      <c r="K33" s="22">
        <f>SUM(K22:K32)</f>
        <v>575</v>
      </c>
    </row>
    <row r="34" spans="1:11" ht="15" customHeight="1" x14ac:dyDescent="0.3">
      <c r="A34" s="132" t="s">
        <v>537</v>
      </c>
      <c r="B34" s="285" t="s">
        <v>89</v>
      </c>
      <c r="C34" s="10">
        <v>161</v>
      </c>
      <c r="D34" s="10">
        <v>33</v>
      </c>
      <c r="E34" s="10"/>
      <c r="F34" s="10"/>
      <c r="G34" s="10">
        <v>100</v>
      </c>
      <c r="H34" s="10">
        <v>111</v>
      </c>
      <c r="I34" s="10">
        <v>1</v>
      </c>
      <c r="J34" s="10">
        <v>2</v>
      </c>
      <c r="K34" s="17">
        <f t="shared" si="2"/>
        <v>408</v>
      </c>
    </row>
    <row r="35" spans="1:11" ht="15" customHeight="1" x14ac:dyDescent="0.3">
      <c r="A35" s="132" t="s">
        <v>538</v>
      </c>
      <c r="B35" s="285" t="s">
        <v>89</v>
      </c>
      <c r="C35" s="10">
        <v>83</v>
      </c>
      <c r="D35" s="10">
        <v>4</v>
      </c>
      <c r="E35" s="10"/>
      <c r="F35" s="10"/>
      <c r="G35" s="10">
        <v>71</v>
      </c>
      <c r="H35" s="10">
        <v>16</v>
      </c>
      <c r="I35" s="10">
        <v>3</v>
      </c>
      <c r="J35" s="10">
        <v>2</v>
      </c>
      <c r="K35" s="17">
        <f t="shared" si="2"/>
        <v>179</v>
      </c>
    </row>
    <row r="36" spans="1:11" ht="15" customHeight="1" x14ac:dyDescent="0.3">
      <c r="A36" s="197" t="s">
        <v>528</v>
      </c>
      <c r="B36" s="242"/>
      <c r="C36" s="862"/>
      <c r="D36" s="863"/>
      <c r="E36" s="863"/>
      <c r="F36" s="863"/>
      <c r="G36" s="863"/>
      <c r="H36" s="863"/>
      <c r="I36" s="863"/>
      <c r="J36" s="863"/>
      <c r="K36" s="864"/>
    </row>
    <row r="37" spans="1:11" ht="15" customHeight="1" x14ac:dyDescent="0.3">
      <c r="A37" s="233" t="s">
        <v>456</v>
      </c>
      <c r="B37" s="234" t="s">
        <v>455</v>
      </c>
      <c r="C37" s="293"/>
      <c r="D37" s="294"/>
      <c r="E37" s="294"/>
      <c r="F37" s="294"/>
      <c r="G37" s="294"/>
      <c r="H37" s="294"/>
      <c r="I37" s="294"/>
      <c r="J37" s="294"/>
      <c r="K37" s="295"/>
    </row>
    <row r="38" spans="1:11" ht="15" customHeight="1" x14ac:dyDescent="0.3">
      <c r="A38" s="132" t="s">
        <v>470</v>
      </c>
      <c r="B38" s="235" t="s">
        <v>457</v>
      </c>
      <c r="C38" s="10"/>
      <c r="D38" s="10"/>
      <c r="E38" s="10"/>
      <c r="F38" s="10"/>
      <c r="G38" s="10"/>
      <c r="H38" s="10"/>
      <c r="I38" s="10"/>
      <c r="J38" s="284"/>
      <c r="K38" s="17">
        <f>SUM(C38:J38)</f>
        <v>0</v>
      </c>
    </row>
    <row r="39" spans="1:11" ht="15" customHeight="1" x14ac:dyDescent="0.3">
      <c r="A39" s="132" t="s">
        <v>471</v>
      </c>
      <c r="B39" s="235" t="s">
        <v>458</v>
      </c>
      <c r="C39" s="10"/>
      <c r="D39" s="10"/>
      <c r="E39" s="10"/>
      <c r="F39" s="10"/>
      <c r="G39" s="10"/>
      <c r="H39" s="10"/>
      <c r="I39" s="10"/>
      <c r="J39" s="284"/>
      <c r="K39" s="17">
        <f t="shared" ref="K39:K48" si="4">SUM(C39:J39)</f>
        <v>0</v>
      </c>
    </row>
    <row r="40" spans="1:11" ht="15" customHeight="1" x14ac:dyDescent="0.3">
      <c r="A40" s="132" t="s">
        <v>472</v>
      </c>
      <c r="B40" s="235" t="s">
        <v>459</v>
      </c>
      <c r="C40" s="10">
        <v>145</v>
      </c>
      <c r="D40" s="10">
        <v>0</v>
      </c>
      <c r="E40" s="10"/>
      <c r="F40" s="10"/>
      <c r="G40" s="10">
        <v>60</v>
      </c>
      <c r="H40" s="10">
        <v>0</v>
      </c>
      <c r="I40" s="10">
        <v>0</v>
      </c>
      <c r="J40" s="284">
        <v>4</v>
      </c>
      <c r="K40" s="17">
        <f t="shared" si="4"/>
        <v>209</v>
      </c>
    </row>
    <row r="41" spans="1:11" ht="15" customHeight="1" x14ac:dyDescent="0.3">
      <c r="A41" s="132" t="s">
        <v>473</v>
      </c>
      <c r="B41" s="235" t="s">
        <v>460</v>
      </c>
      <c r="C41" s="10">
        <v>82</v>
      </c>
      <c r="D41" s="10">
        <v>36</v>
      </c>
      <c r="E41" s="10"/>
      <c r="F41" s="10"/>
      <c r="G41" s="10">
        <v>43</v>
      </c>
      <c r="H41" s="10">
        <v>37</v>
      </c>
      <c r="I41" s="10"/>
      <c r="J41" s="284"/>
      <c r="K41" s="17">
        <f t="shared" si="4"/>
        <v>198</v>
      </c>
    </row>
    <row r="42" spans="1:11" ht="15" customHeight="1" x14ac:dyDescent="0.3">
      <c r="A42" s="132" t="s">
        <v>474</v>
      </c>
      <c r="B42" s="235" t="s">
        <v>461</v>
      </c>
      <c r="C42" s="10"/>
      <c r="D42" s="10"/>
      <c r="E42" s="10"/>
      <c r="F42" s="10"/>
      <c r="G42" s="10"/>
      <c r="H42" s="10"/>
      <c r="I42" s="10"/>
      <c r="J42" s="284"/>
      <c r="K42" s="17">
        <f t="shared" si="4"/>
        <v>0</v>
      </c>
    </row>
    <row r="43" spans="1:11" ht="15" customHeight="1" x14ac:dyDescent="0.3">
      <c r="A43" s="132" t="s">
        <v>475</v>
      </c>
      <c r="B43" s="235" t="s">
        <v>462</v>
      </c>
      <c r="C43" s="10"/>
      <c r="D43" s="10"/>
      <c r="E43" s="10"/>
      <c r="F43" s="10"/>
      <c r="G43" s="10"/>
      <c r="H43" s="10"/>
      <c r="I43" s="10"/>
      <c r="J43" s="284"/>
      <c r="K43" s="17">
        <f t="shared" si="4"/>
        <v>0</v>
      </c>
    </row>
    <row r="44" spans="1:11" ht="15" customHeight="1" x14ac:dyDescent="0.3">
      <c r="A44" s="132" t="s">
        <v>469</v>
      </c>
      <c r="B44" s="235" t="s">
        <v>463</v>
      </c>
      <c r="C44" s="10"/>
      <c r="D44" s="10"/>
      <c r="E44" s="10"/>
      <c r="F44" s="10"/>
      <c r="G44" s="10"/>
      <c r="H44" s="10"/>
      <c r="I44" s="10"/>
      <c r="J44" s="284"/>
      <c r="K44" s="17">
        <f t="shared" si="4"/>
        <v>0</v>
      </c>
    </row>
    <row r="45" spans="1:11" ht="15" customHeight="1" x14ac:dyDescent="0.3">
      <c r="A45" s="132" t="s">
        <v>476</v>
      </c>
      <c r="B45" s="235" t="s">
        <v>464</v>
      </c>
      <c r="C45" s="10"/>
      <c r="D45" s="10"/>
      <c r="E45" s="10"/>
      <c r="F45" s="10"/>
      <c r="G45" s="10"/>
      <c r="H45" s="10"/>
      <c r="I45" s="10"/>
      <c r="J45" s="284"/>
      <c r="K45" s="17">
        <f t="shared" si="4"/>
        <v>0</v>
      </c>
    </row>
    <row r="46" spans="1:11" ht="15" customHeight="1" x14ac:dyDescent="0.3">
      <c r="A46" s="132" t="s">
        <v>477</v>
      </c>
      <c r="B46" s="235" t="s">
        <v>465</v>
      </c>
      <c r="C46" s="10"/>
      <c r="D46" s="10"/>
      <c r="E46" s="10"/>
      <c r="F46" s="10"/>
      <c r="G46" s="10"/>
      <c r="H46" s="10"/>
      <c r="I46" s="10"/>
      <c r="J46" s="284"/>
      <c r="K46" s="17">
        <f t="shared" si="4"/>
        <v>0</v>
      </c>
    </row>
    <row r="47" spans="1:11" ht="15" customHeight="1" x14ac:dyDescent="0.3">
      <c r="A47" s="132" t="s">
        <v>478</v>
      </c>
      <c r="B47" s="235" t="s">
        <v>466</v>
      </c>
      <c r="C47" s="10"/>
      <c r="D47" s="10"/>
      <c r="E47" s="10"/>
      <c r="F47" s="10"/>
      <c r="G47" s="10"/>
      <c r="H47" s="10"/>
      <c r="I47" s="10"/>
      <c r="J47" s="284"/>
      <c r="K47" s="22">
        <f t="shared" si="4"/>
        <v>0</v>
      </c>
    </row>
    <row r="48" spans="1:11" ht="15" customHeight="1" x14ac:dyDescent="0.3">
      <c r="A48" s="132" t="s">
        <v>468</v>
      </c>
      <c r="B48" s="235" t="s">
        <v>467</v>
      </c>
      <c r="C48" s="10"/>
      <c r="D48" s="10"/>
      <c r="E48" s="10"/>
      <c r="F48" s="10"/>
      <c r="G48" s="10"/>
      <c r="H48" s="10"/>
      <c r="I48" s="10"/>
      <c r="J48" s="284"/>
      <c r="K48" s="22">
        <f t="shared" si="4"/>
        <v>0</v>
      </c>
    </row>
    <row r="49" spans="1:11" ht="15" customHeight="1" x14ac:dyDescent="0.3">
      <c r="A49" s="236" t="s">
        <v>88</v>
      </c>
      <c r="B49" s="280" t="s">
        <v>89</v>
      </c>
      <c r="C49" s="12">
        <f>SUM(C38:C48)</f>
        <v>227</v>
      </c>
      <c r="D49" s="12">
        <f t="shared" ref="D49:J49" si="5">SUM(D38:D48)</f>
        <v>36</v>
      </c>
      <c r="E49" s="12">
        <f t="shared" si="5"/>
        <v>0</v>
      </c>
      <c r="F49" s="12">
        <f t="shared" si="5"/>
        <v>0</v>
      </c>
      <c r="G49" s="12">
        <f t="shared" si="5"/>
        <v>103</v>
      </c>
      <c r="H49" s="12">
        <f t="shared" si="5"/>
        <v>37</v>
      </c>
      <c r="I49" s="12">
        <f>SUM(I38:I48)</f>
        <v>0</v>
      </c>
      <c r="J49" s="12">
        <f t="shared" si="5"/>
        <v>4</v>
      </c>
      <c r="K49" s="22">
        <f>SUM(K38:K48)</f>
        <v>407</v>
      </c>
    </row>
    <row r="50" spans="1:11" ht="15" customHeight="1" x14ac:dyDescent="0.3">
      <c r="A50" s="132" t="s">
        <v>539</v>
      </c>
      <c r="B50" s="285" t="s">
        <v>89</v>
      </c>
      <c r="C50" s="10">
        <v>153</v>
      </c>
      <c r="D50" s="10">
        <v>22</v>
      </c>
      <c r="E50" s="10"/>
      <c r="F50" s="10"/>
      <c r="G50" s="10">
        <v>72</v>
      </c>
      <c r="H50" s="10">
        <v>21</v>
      </c>
      <c r="I50" s="10">
        <v>0</v>
      </c>
      <c r="J50" s="10">
        <v>2</v>
      </c>
      <c r="K50" s="17">
        <f t="shared" ref="K50:K51" si="6">SUM(C50:J50)</f>
        <v>270</v>
      </c>
    </row>
    <row r="51" spans="1:11" ht="15" customHeight="1" x14ac:dyDescent="0.3">
      <c r="A51" s="132" t="s">
        <v>540</v>
      </c>
      <c r="B51" s="285" t="s">
        <v>89</v>
      </c>
      <c r="C51" s="10">
        <v>91</v>
      </c>
      <c r="D51" s="10">
        <v>0</v>
      </c>
      <c r="E51" s="10"/>
      <c r="F51" s="10"/>
      <c r="G51" s="10">
        <v>37</v>
      </c>
      <c r="H51" s="10">
        <v>2</v>
      </c>
      <c r="I51" s="10">
        <v>0</v>
      </c>
      <c r="J51" s="10">
        <v>0</v>
      </c>
      <c r="K51" s="17">
        <f t="shared" si="6"/>
        <v>130</v>
      </c>
    </row>
    <row r="52" spans="1:11" ht="15" customHeight="1" x14ac:dyDescent="0.3">
      <c r="A52" s="197" t="s">
        <v>529</v>
      </c>
      <c r="B52" s="242"/>
      <c r="C52" s="862"/>
      <c r="D52" s="863"/>
      <c r="E52" s="863"/>
      <c r="F52" s="863"/>
      <c r="G52" s="863"/>
      <c r="H52" s="863"/>
      <c r="I52" s="863"/>
      <c r="J52" s="863"/>
      <c r="K52" s="864"/>
    </row>
    <row r="53" spans="1:11" ht="15" customHeight="1" x14ac:dyDescent="0.3">
      <c r="A53" s="233" t="s">
        <v>456</v>
      </c>
      <c r="B53" s="234" t="s">
        <v>455</v>
      </c>
      <c r="C53" s="293"/>
      <c r="D53" s="294"/>
      <c r="E53" s="294"/>
      <c r="F53" s="294"/>
      <c r="G53" s="294"/>
      <c r="H53" s="294"/>
      <c r="I53" s="294"/>
      <c r="J53" s="294"/>
      <c r="K53" s="295"/>
    </row>
    <row r="54" spans="1:11" ht="15" customHeight="1" x14ac:dyDescent="0.3">
      <c r="A54" s="132" t="s">
        <v>470</v>
      </c>
      <c r="B54" s="235" t="s">
        <v>457</v>
      </c>
      <c r="C54" s="10"/>
      <c r="D54" s="10"/>
      <c r="E54" s="10"/>
      <c r="F54" s="10"/>
      <c r="G54" s="10"/>
      <c r="H54" s="10"/>
      <c r="I54" s="10"/>
      <c r="J54" s="284"/>
      <c r="K54" s="17">
        <f>SUM(C54:J54)</f>
        <v>0</v>
      </c>
    </row>
    <row r="55" spans="1:11" ht="15" customHeight="1" x14ac:dyDescent="0.3">
      <c r="A55" s="132" t="s">
        <v>471</v>
      </c>
      <c r="B55" s="235" t="s">
        <v>458</v>
      </c>
      <c r="C55" s="10"/>
      <c r="D55" s="10"/>
      <c r="E55" s="10"/>
      <c r="F55" s="10"/>
      <c r="G55" s="10"/>
      <c r="H55" s="10"/>
      <c r="I55" s="10"/>
      <c r="J55" s="284"/>
      <c r="K55" s="17">
        <f t="shared" ref="K55:K64" si="7">SUM(C55:J55)</f>
        <v>0</v>
      </c>
    </row>
    <row r="56" spans="1:11" ht="15" customHeight="1" x14ac:dyDescent="0.3">
      <c r="A56" s="132" t="s">
        <v>472</v>
      </c>
      <c r="B56" s="235" t="s">
        <v>459</v>
      </c>
      <c r="C56" s="10"/>
      <c r="D56" s="10"/>
      <c r="E56" s="10"/>
      <c r="F56" s="10"/>
      <c r="G56" s="10"/>
      <c r="H56" s="10"/>
      <c r="I56" s="10"/>
      <c r="J56" s="284"/>
      <c r="K56" s="17">
        <f t="shared" si="7"/>
        <v>0</v>
      </c>
    </row>
    <row r="57" spans="1:11" ht="15" customHeight="1" x14ac:dyDescent="0.3">
      <c r="A57" s="132" t="s">
        <v>473</v>
      </c>
      <c r="B57" s="235" t="s">
        <v>460</v>
      </c>
      <c r="C57" s="10"/>
      <c r="D57" s="10"/>
      <c r="E57" s="10"/>
      <c r="F57" s="10"/>
      <c r="G57" s="10"/>
      <c r="H57" s="10"/>
      <c r="I57" s="10"/>
      <c r="J57" s="284"/>
      <c r="K57" s="17">
        <f t="shared" si="7"/>
        <v>0</v>
      </c>
    </row>
    <row r="58" spans="1:11" ht="15" customHeight="1" x14ac:dyDescent="0.3">
      <c r="A58" s="132" t="s">
        <v>474</v>
      </c>
      <c r="B58" s="235" t="s">
        <v>461</v>
      </c>
      <c r="C58" s="10"/>
      <c r="D58" s="10"/>
      <c r="E58" s="10"/>
      <c r="F58" s="10"/>
      <c r="G58" s="10"/>
      <c r="H58" s="10"/>
      <c r="I58" s="10"/>
      <c r="J58" s="284"/>
      <c r="K58" s="17">
        <f t="shared" si="7"/>
        <v>0</v>
      </c>
    </row>
    <row r="59" spans="1:11" ht="15" customHeight="1" x14ac:dyDescent="0.3">
      <c r="A59" s="132" t="s">
        <v>475</v>
      </c>
      <c r="B59" s="235" t="s">
        <v>462</v>
      </c>
      <c r="C59" s="10"/>
      <c r="D59" s="10"/>
      <c r="E59" s="10"/>
      <c r="F59" s="10"/>
      <c r="G59" s="10"/>
      <c r="H59" s="10"/>
      <c r="I59" s="10"/>
      <c r="J59" s="284"/>
      <c r="K59" s="17">
        <f t="shared" si="7"/>
        <v>0</v>
      </c>
    </row>
    <row r="60" spans="1:11" ht="15" customHeight="1" x14ac:dyDescent="0.3">
      <c r="A60" s="132" t="s">
        <v>469</v>
      </c>
      <c r="B60" s="235" t="s">
        <v>463</v>
      </c>
      <c r="C60" s="10">
        <v>109</v>
      </c>
      <c r="D60" s="10">
        <v>38</v>
      </c>
      <c r="E60" s="10"/>
      <c r="F60" s="10"/>
      <c r="G60" s="10">
        <v>39</v>
      </c>
      <c r="H60" s="10">
        <v>86</v>
      </c>
      <c r="I60" s="10">
        <v>0</v>
      </c>
      <c r="J60" s="284">
        <v>10</v>
      </c>
      <c r="K60" s="17">
        <f t="shared" si="7"/>
        <v>282</v>
      </c>
    </row>
    <row r="61" spans="1:11" ht="15" customHeight="1" x14ac:dyDescent="0.3">
      <c r="A61" s="132" t="s">
        <v>476</v>
      </c>
      <c r="B61" s="235" t="s">
        <v>464</v>
      </c>
      <c r="C61" s="10"/>
      <c r="D61" s="10"/>
      <c r="E61" s="10"/>
      <c r="F61" s="10"/>
      <c r="G61" s="10"/>
      <c r="H61" s="10"/>
      <c r="I61" s="10"/>
      <c r="J61" s="284"/>
      <c r="K61" s="17">
        <f t="shared" si="7"/>
        <v>0</v>
      </c>
    </row>
    <row r="62" spans="1:11" ht="15" customHeight="1" x14ac:dyDescent="0.3">
      <c r="A62" s="132" t="s">
        <v>477</v>
      </c>
      <c r="B62" s="235" t="s">
        <v>465</v>
      </c>
      <c r="C62" s="10"/>
      <c r="D62" s="10"/>
      <c r="E62" s="10"/>
      <c r="F62" s="10"/>
      <c r="G62" s="10"/>
      <c r="H62" s="10"/>
      <c r="I62" s="10"/>
      <c r="J62" s="284"/>
      <c r="K62" s="17">
        <f t="shared" si="7"/>
        <v>0</v>
      </c>
    </row>
    <row r="63" spans="1:11" ht="15" customHeight="1" x14ac:dyDescent="0.3">
      <c r="A63" s="132" t="s">
        <v>478</v>
      </c>
      <c r="B63" s="235" t="s">
        <v>466</v>
      </c>
      <c r="C63" s="10"/>
      <c r="D63" s="10"/>
      <c r="E63" s="10"/>
      <c r="F63" s="10"/>
      <c r="G63" s="10"/>
      <c r="H63" s="10"/>
      <c r="I63" s="10"/>
      <c r="J63" s="284"/>
      <c r="K63" s="22">
        <f t="shared" si="7"/>
        <v>0</v>
      </c>
    </row>
    <row r="64" spans="1:11" ht="15" customHeight="1" x14ac:dyDescent="0.3">
      <c r="A64" s="132" t="s">
        <v>468</v>
      </c>
      <c r="B64" s="235" t="s">
        <v>467</v>
      </c>
      <c r="C64" s="10"/>
      <c r="D64" s="10"/>
      <c r="E64" s="10"/>
      <c r="F64" s="10"/>
      <c r="G64" s="10"/>
      <c r="H64" s="10"/>
      <c r="I64" s="10"/>
      <c r="J64" s="284"/>
      <c r="K64" s="22">
        <f t="shared" si="7"/>
        <v>0</v>
      </c>
    </row>
    <row r="65" spans="1:11" ht="15" customHeight="1" x14ac:dyDescent="0.3">
      <c r="A65" s="236" t="s">
        <v>88</v>
      </c>
      <c r="B65" s="280" t="s">
        <v>89</v>
      </c>
      <c r="C65" s="12">
        <f>SUM(C54:C64)</f>
        <v>109</v>
      </c>
      <c r="D65" s="12">
        <f t="shared" ref="D65:J65" si="8">SUM(D54:D64)</f>
        <v>38</v>
      </c>
      <c r="E65" s="12">
        <f t="shared" si="8"/>
        <v>0</v>
      </c>
      <c r="F65" s="12">
        <f t="shared" si="8"/>
        <v>0</v>
      </c>
      <c r="G65" s="12">
        <f t="shared" si="8"/>
        <v>39</v>
      </c>
      <c r="H65" s="12">
        <f t="shared" si="8"/>
        <v>86</v>
      </c>
      <c r="I65" s="12">
        <f t="shared" si="8"/>
        <v>0</v>
      </c>
      <c r="J65" s="12">
        <f t="shared" si="8"/>
        <v>10</v>
      </c>
      <c r="K65" s="22">
        <f>SUM(K54:K64)</f>
        <v>282</v>
      </c>
    </row>
    <row r="66" spans="1:11" ht="15" customHeight="1" x14ac:dyDescent="0.3">
      <c r="A66" s="132" t="s">
        <v>541</v>
      </c>
      <c r="B66" s="285" t="s">
        <v>89</v>
      </c>
      <c r="C66" s="10">
        <v>22</v>
      </c>
      <c r="D66" s="10">
        <v>7</v>
      </c>
      <c r="E66" s="10"/>
      <c r="F66" s="10"/>
      <c r="G66" s="10">
        <v>5</v>
      </c>
      <c r="H66" s="10">
        <v>17</v>
      </c>
      <c r="I66" s="10">
        <v>0</v>
      </c>
      <c r="J66" s="10">
        <v>1</v>
      </c>
      <c r="K66" s="17">
        <f t="shared" ref="K66:K67" si="9">SUM(C66:J66)</f>
        <v>52</v>
      </c>
    </row>
    <row r="67" spans="1:11" ht="15" customHeight="1" x14ac:dyDescent="0.3">
      <c r="A67" s="132" t="s">
        <v>542</v>
      </c>
      <c r="B67" s="285" t="s">
        <v>89</v>
      </c>
      <c r="C67" s="10">
        <v>50</v>
      </c>
      <c r="D67" s="10">
        <v>4</v>
      </c>
      <c r="E67" s="10"/>
      <c r="F67" s="10"/>
      <c r="G67" s="10">
        <v>18</v>
      </c>
      <c r="H67" s="10">
        <v>10</v>
      </c>
      <c r="I67" s="10">
        <v>0</v>
      </c>
      <c r="J67" s="10">
        <v>0</v>
      </c>
      <c r="K67" s="17">
        <f t="shared" si="9"/>
        <v>82</v>
      </c>
    </row>
    <row r="68" spans="1:11" ht="15" customHeight="1" x14ac:dyDescent="0.3">
      <c r="A68" s="197" t="s">
        <v>530</v>
      </c>
      <c r="B68" s="242"/>
      <c r="C68" s="862"/>
      <c r="D68" s="863"/>
      <c r="E68" s="863"/>
      <c r="F68" s="863"/>
      <c r="G68" s="863"/>
      <c r="H68" s="863"/>
      <c r="I68" s="863"/>
      <c r="J68" s="863"/>
      <c r="K68" s="864"/>
    </row>
    <row r="69" spans="1:11" ht="15" customHeight="1" x14ac:dyDescent="0.3">
      <c r="A69" s="233" t="s">
        <v>456</v>
      </c>
      <c r="B69" s="234" t="s">
        <v>455</v>
      </c>
      <c r="C69" s="293"/>
      <c r="D69" s="294"/>
      <c r="E69" s="294"/>
      <c r="F69" s="294"/>
      <c r="G69" s="294"/>
      <c r="H69" s="294"/>
      <c r="I69" s="294"/>
      <c r="J69" s="294"/>
      <c r="K69" s="295"/>
    </row>
    <row r="70" spans="1:11" ht="15" customHeight="1" x14ac:dyDescent="0.3">
      <c r="A70" s="132" t="s">
        <v>470</v>
      </c>
      <c r="B70" s="235" t="s">
        <v>457</v>
      </c>
      <c r="C70" s="10"/>
      <c r="D70" s="10"/>
      <c r="E70" s="10"/>
      <c r="F70" s="10"/>
      <c r="G70" s="10"/>
      <c r="H70" s="10"/>
      <c r="I70" s="10"/>
      <c r="J70" s="284"/>
      <c r="K70" s="17">
        <f>SUM(C70:J70)</f>
        <v>0</v>
      </c>
    </row>
    <row r="71" spans="1:11" ht="15" customHeight="1" x14ac:dyDescent="0.3">
      <c r="A71" s="132" t="s">
        <v>471</v>
      </c>
      <c r="B71" s="235" t="s">
        <v>458</v>
      </c>
      <c r="C71" s="10">
        <v>96</v>
      </c>
      <c r="D71" s="10">
        <v>81</v>
      </c>
      <c r="E71" s="10"/>
      <c r="F71" s="10"/>
      <c r="G71" s="10">
        <v>19</v>
      </c>
      <c r="H71" s="10">
        <v>52</v>
      </c>
      <c r="I71" s="10">
        <v>1</v>
      </c>
      <c r="J71" s="284">
        <v>1</v>
      </c>
      <c r="K71" s="17">
        <f t="shared" ref="K71:K80" si="10">SUM(C71:J71)</f>
        <v>250</v>
      </c>
    </row>
    <row r="72" spans="1:11" ht="15" customHeight="1" x14ac:dyDescent="0.3">
      <c r="A72" s="132" t="s">
        <v>472</v>
      </c>
      <c r="B72" s="235" t="s">
        <v>459</v>
      </c>
      <c r="C72" s="10"/>
      <c r="D72" s="10"/>
      <c r="E72" s="10"/>
      <c r="F72" s="10"/>
      <c r="G72" s="10"/>
      <c r="H72" s="10"/>
      <c r="I72" s="10"/>
      <c r="J72" s="284"/>
      <c r="K72" s="17">
        <f t="shared" si="10"/>
        <v>0</v>
      </c>
    </row>
    <row r="73" spans="1:11" ht="15" customHeight="1" x14ac:dyDescent="0.3">
      <c r="A73" s="132" t="s">
        <v>473</v>
      </c>
      <c r="B73" s="235" t="s">
        <v>460</v>
      </c>
      <c r="C73" s="10">
        <v>83</v>
      </c>
      <c r="D73" s="10"/>
      <c r="E73" s="10"/>
      <c r="F73" s="10"/>
      <c r="G73" s="10"/>
      <c r="H73" s="10"/>
      <c r="I73" s="10"/>
      <c r="J73" s="284"/>
      <c r="K73" s="17">
        <f t="shared" si="10"/>
        <v>83</v>
      </c>
    </row>
    <row r="74" spans="1:11" ht="15" customHeight="1" x14ac:dyDescent="0.3">
      <c r="A74" s="132" t="s">
        <v>474</v>
      </c>
      <c r="B74" s="235" t="s">
        <v>461</v>
      </c>
      <c r="C74" s="10"/>
      <c r="D74" s="10"/>
      <c r="E74" s="10"/>
      <c r="F74" s="10"/>
      <c r="G74" s="10"/>
      <c r="H74" s="10"/>
      <c r="I74" s="10"/>
      <c r="J74" s="284"/>
      <c r="K74" s="17">
        <f t="shared" si="10"/>
        <v>0</v>
      </c>
    </row>
    <row r="75" spans="1:11" ht="15" customHeight="1" x14ac:dyDescent="0.3">
      <c r="A75" s="132" t="s">
        <v>475</v>
      </c>
      <c r="B75" s="235" t="s">
        <v>462</v>
      </c>
      <c r="C75" s="10"/>
      <c r="D75" s="10"/>
      <c r="E75" s="10"/>
      <c r="F75" s="10"/>
      <c r="G75" s="10"/>
      <c r="H75" s="10"/>
      <c r="I75" s="10"/>
      <c r="J75" s="284"/>
      <c r="K75" s="17">
        <f t="shared" si="10"/>
        <v>0</v>
      </c>
    </row>
    <row r="76" spans="1:11" ht="15" customHeight="1" x14ac:dyDescent="0.3">
      <c r="A76" s="132" t="s">
        <v>469</v>
      </c>
      <c r="B76" s="235" t="s">
        <v>463</v>
      </c>
      <c r="C76" s="10"/>
      <c r="D76" s="10"/>
      <c r="E76" s="10"/>
      <c r="F76" s="10"/>
      <c r="G76" s="10"/>
      <c r="H76" s="10"/>
      <c r="I76" s="10"/>
      <c r="J76" s="284"/>
      <c r="K76" s="17">
        <f t="shared" si="10"/>
        <v>0</v>
      </c>
    </row>
    <row r="77" spans="1:11" ht="15" customHeight="1" x14ac:dyDescent="0.3">
      <c r="A77" s="132" t="s">
        <v>476</v>
      </c>
      <c r="B77" s="235" t="s">
        <v>464</v>
      </c>
      <c r="C77" s="10"/>
      <c r="D77" s="10"/>
      <c r="E77" s="10"/>
      <c r="F77" s="10"/>
      <c r="G77" s="10"/>
      <c r="H77" s="10"/>
      <c r="I77" s="10"/>
      <c r="J77" s="284"/>
      <c r="K77" s="17">
        <f t="shared" si="10"/>
        <v>0</v>
      </c>
    </row>
    <row r="78" spans="1:11" ht="15" customHeight="1" x14ac:dyDescent="0.3">
      <c r="A78" s="132" t="s">
        <v>477</v>
      </c>
      <c r="B78" s="235" t="s">
        <v>465</v>
      </c>
      <c r="C78" s="10"/>
      <c r="D78" s="10"/>
      <c r="E78" s="10"/>
      <c r="F78" s="10"/>
      <c r="G78" s="10"/>
      <c r="H78" s="10"/>
      <c r="I78" s="10"/>
      <c r="J78" s="284"/>
      <c r="K78" s="17">
        <f t="shared" si="10"/>
        <v>0</v>
      </c>
    </row>
    <row r="79" spans="1:11" ht="15" customHeight="1" x14ac:dyDescent="0.3">
      <c r="A79" s="132" t="s">
        <v>478</v>
      </c>
      <c r="B79" s="235" t="s">
        <v>466</v>
      </c>
      <c r="C79" s="10">
        <v>60</v>
      </c>
      <c r="D79" s="10">
        <v>22</v>
      </c>
      <c r="E79" s="10"/>
      <c r="F79" s="10"/>
      <c r="G79" s="10"/>
      <c r="H79" s="10"/>
      <c r="I79" s="10"/>
      <c r="J79" s="284"/>
      <c r="K79" s="22">
        <f t="shared" si="10"/>
        <v>82</v>
      </c>
    </row>
    <row r="80" spans="1:11" ht="15" customHeight="1" x14ac:dyDescent="0.3">
      <c r="A80" s="132" t="s">
        <v>468</v>
      </c>
      <c r="B80" s="235" t="s">
        <v>467</v>
      </c>
      <c r="C80" s="10"/>
      <c r="D80" s="10"/>
      <c r="E80" s="10"/>
      <c r="F80" s="10"/>
      <c r="G80" s="10"/>
      <c r="H80" s="10"/>
      <c r="I80" s="10"/>
      <c r="J80" s="284"/>
      <c r="K80" s="22">
        <f t="shared" si="10"/>
        <v>0</v>
      </c>
    </row>
    <row r="81" spans="1:11" ht="15" customHeight="1" x14ac:dyDescent="0.3">
      <c r="A81" s="236" t="s">
        <v>88</v>
      </c>
      <c r="B81" s="280" t="s">
        <v>89</v>
      </c>
      <c r="C81" s="12">
        <f>SUM(C70:C80)</f>
        <v>239</v>
      </c>
      <c r="D81" s="12">
        <f t="shared" ref="D81:J81" si="11">SUM(D70:D80)</f>
        <v>103</v>
      </c>
      <c r="E81" s="12">
        <f t="shared" si="11"/>
        <v>0</v>
      </c>
      <c r="F81" s="12">
        <f t="shared" si="11"/>
        <v>0</v>
      </c>
      <c r="G81" s="12">
        <f t="shared" si="11"/>
        <v>19</v>
      </c>
      <c r="H81" s="12">
        <f t="shared" si="11"/>
        <v>52</v>
      </c>
      <c r="I81" s="12">
        <f t="shared" si="11"/>
        <v>1</v>
      </c>
      <c r="J81" s="12">
        <f t="shared" si="11"/>
        <v>1</v>
      </c>
      <c r="K81" s="22">
        <f>SUM(K70:K80)</f>
        <v>415</v>
      </c>
    </row>
    <row r="82" spans="1:11" ht="15" customHeight="1" x14ac:dyDescent="0.3">
      <c r="A82" s="132" t="s">
        <v>543</v>
      </c>
      <c r="B82" s="285" t="s">
        <v>89</v>
      </c>
      <c r="C82" s="10">
        <v>216</v>
      </c>
      <c r="D82" s="10">
        <v>95</v>
      </c>
      <c r="E82" s="10"/>
      <c r="F82" s="10"/>
      <c r="G82" s="10">
        <v>18</v>
      </c>
      <c r="H82" s="10">
        <v>48</v>
      </c>
      <c r="I82" s="10">
        <v>1</v>
      </c>
      <c r="J82" s="10">
        <v>1</v>
      </c>
      <c r="K82" s="17">
        <f t="shared" ref="K82:K83" si="12">SUM(C82:J82)</f>
        <v>379</v>
      </c>
    </row>
    <row r="83" spans="1:11" ht="15" customHeight="1" x14ac:dyDescent="0.3">
      <c r="A83" s="132" t="s">
        <v>544</v>
      </c>
      <c r="B83" s="285" t="s">
        <v>89</v>
      </c>
      <c r="C83" s="10">
        <v>41</v>
      </c>
      <c r="D83" s="10">
        <v>1</v>
      </c>
      <c r="E83" s="10"/>
      <c r="F83" s="10"/>
      <c r="G83" s="10">
        <v>0</v>
      </c>
      <c r="H83" s="10">
        <v>1</v>
      </c>
      <c r="I83" s="10">
        <v>0</v>
      </c>
      <c r="J83" s="10">
        <v>0</v>
      </c>
      <c r="K83" s="17">
        <f t="shared" si="12"/>
        <v>43</v>
      </c>
    </row>
    <row r="84" spans="1:11" ht="15" customHeight="1" x14ac:dyDescent="0.3">
      <c r="A84" s="197" t="s">
        <v>531</v>
      </c>
      <c r="B84" s="242"/>
      <c r="C84" s="862"/>
      <c r="D84" s="863"/>
      <c r="E84" s="863"/>
      <c r="F84" s="863"/>
      <c r="G84" s="863"/>
      <c r="H84" s="863"/>
      <c r="I84" s="863"/>
      <c r="J84" s="863"/>
      <c r="K84" s="864"/>
    </row>
    <row r="85" spans="1:11" ht="15" customHeight="1" x14ac:dyDescent="0.3">
      <c r="A85" s="233" t="s">
        <v>456</v>
      </c>
      <c r="B85" s="234" t="s">
        <v>455</v>
      </c>
      <c r="C85" s="293"/>
      <c r="D85" s="294"/>
      <c r="E85" s="294"/>
      <c r="F85" s="294"/>
      <c r="G85" s="294"/>
      <c r="H85" s="294"/>
      <c r="I85" s="294"/>
      <c r="J85" s="294"/>
      <c r="K85" s="295"/>
    </row>
    <row r="86" spans="1:11" ht="15" customHeight="1" x14ac:dyDescent="0.3">
      <c r="A86" s="132" t="s">
        <v>470</v>
      </c>
      <c r="B86" s="235" t="s">
        <v>457</v>
      </c>
      <c r="C86" s="10"/>
      <c r="D86" s="10"/>
      <c r="E86" s="10"/>
      <c r="F86" s="10"/>
      <c r="G86" s="10"/>
      <c r="H86" s="10"/>
      <c r="I86" s="10"/>
      <c r="J86" s="284"/>
      <c r="K86" s="17">
        <f>SUM(C86:J86)</f>
        <v>0</v>
      </c>
    </row>
    <row r="87" spans="1:11" ht="15" customHeight="1" x14ac:dyDescent="0.3">
      <c r="A87" s="132" t="s">
        <v>471</v>
      </c>
      <c r="B87" s="235" t="s">
        <v>458</v>
      </c>
      <c r="C87" s="10"/>
      <c r="D87" s="10"/>
      <c r="E87" s="10"/>
      <c r="F87" s="10"/>
      <c r="G87" s="10"/>
      <c r="H87" s="10"/>
      <c r="I87" s="10"/>
      <c r="J87" s="284"/>
      <c r="K87" s="17">
        <f t="shared" ref="K87:K96" si="13">SUM(C87:J87)</f>
        <v>0</v>
      </c>
    </row>
    <row r="88" spans="1:11" ht="15" customHeight="1" x14ac:dyDescent="0.3">
      <c r="A88" s="132" t="s">
        <v>472</v>
      </c>
      <c r="B88" s="235" t="s">
        <v>459</v>
      </c>
      <c r="C88" s="10"/>
      <c r="D88" s="10"/>
      <c r="E88" s="10"/>
      <c r="F88" s="10"/>
      <c r="G88" s="10"/>
      <c r="H88" s="10"/>
      <c r="I88" s="10"/>
      <c r="J88" s="284"/>
      <c r="K88" s="17">
        <f t="shared" si="13"/>
        <v>0</v>
      </c>
    </row>
    <row r="89" spans="1:11" ht="15" customHeight="1" x14ac:dyDescent="0.3">
      <c r="A89" s="132" t="s">
        <v>473</v>
      </c>
      <c r="B89" s="235" t="s">
        <v>460</v>
      </c>
      <c r="C89" s="10"/>
      <c r="D89" s="10"/>
      <c r="E89" s="10"/>
      <c r="F89" s="10"/>
      <c r="G89" s="10"/>
      <c r="H89" s="10"/>
      <c r="I89" s="10"/>
      <c r="J89" s="284"/>
      <c r="K89" s="17">
        <f t="shared" si="13"/>
        <v>0</v>
      </c>
    </row>
    <row r="90" spans="1:11" ht="15" customHeight="1" x14ac:dyDescent="0.3">
      <c r="A90" s="132" t="s">
        <v>474</v>
      </c>
      <c r="B90" s="235" t="s">
        <v>461</v>
      </c>
      <c r="C90" s="10"/>
      <c r="D90" s="10"/>
      <c r="E90" s="10"/>
      <c r="F90" s="10"/>
      <c r="G90" s="10"/>
      <c r="H90" s="10"/>
      <c r="I90" s="10"/>
      <c r="J90" s="284"/>
      <c r="K90" s="17">
        <f t="shared" si="13"/>
        <v>0</v>
      </c>
    </row>
    <row r="91" spans="1:11" ht="15" customHeight="1" x14ac:dyDescent="0.3">
      <c r="A91" s="132" t="s">
        <v>475</v>
      </c>
      <c r="B91" s="235" t="s">
        <v>462</v>
      </c>
      <c r="C91" s="10"/>
      <c r="D91" s="10"/>
      <c r="E91" s="10"/>
      <c r="F91" s="10"/>
      <c r="G91" s="10"/>
      <c r="H91" s="10"/>
      <c r="I91" s="10"/>
      <c r="J91" s="284"/>
      <c r="K91" s="17">
        <f t="shared" si="13"/>
        <v>0</v>
      </c>
    </row>
    <row r="92" spans="1:11" ht="15" customHeight="1" x14ac:dyDescent="0.3">
      <c r="A92" s="132" t="s">
        <v>469</v>
      </c>
      <c r="B92" s="235" t="s">
        <v>463</v>
      </c>
      <c r="C92" s="10"/>
      <c r="D92" s="10"/>
      <c r="E92" s="10"/>
      <c r="F92" s="10"/>
      <c r="G92" s="10"/>
      <c r="H92" s="10"/>
      <c r="I92" s="10"/>
      <c r="J92" s="284"/>
      <c r="K92" s="17">
        <f t="shared" si="13"/>
        <v>0</v>
      </c>
    </row>
    <row r="93" spans="1:11" ht="15" customHeight="1" x14ac:dyDescent="0.3">
      <c r="A93" s="132" t="s">
        <v>476</v>
      </c>
      <c r="B93" s="235" t="s">
        <v>464</v>
      </c>
      <c r="C93" s="10">
        <v>81</v>
      </c>
      <c r="D93" s="10">
        <v>67</v>
      </c>
      <c r="E93" s="10"/>
      <c r="F93" s="10"/>
      <c r="G93" s="10">
        <v>46</v>
      </c>
      <c r="H93" s="10"/>
      <c r="I93" s="10"/>
      <c r="J93" s="284"/>
      <c r="K93" s="17">
        <f t="shared" si="13"/>
        <v>194</v>
      </c>
    </row>
    <row r="94" spans="1:11" ht="15" customHeight="1" x14ac:dyDescent="0.3">
      <c r="A94" s="132" t="s">
        <v>477</v>
      </c>
      <c r="B94" s="235" t="s">
        <v>465</v>
      </c>
      <c r="C94" s="10"/>
      <c r="D94" s="10"/>
      <c r="E94" s="10"/>
      <c r="F94" s="10"/>
      <c r="G94" s="10"/>
      <c r="H94" s="10"/>
      <c r="I94" s="10"/>
      <c r="J94" s="284"/>
      <c r="K94" s="17">
        <f t="shared" si="13"/>
        <v>0</v>
      </c>
    </row>
    <row r="95" spans="1:11" ht="15" customHeight="1" x14ac:dyDescent="0.3">
      <c r="A95" s="132" t="s">
        <v>478</v>
      </c>
      <c r="B95" s="235" t="s">
        <v>466</v>
      </c>
      <c r="C95" s="10"/>
      <c r="D95" s="10"/>
      <c r="E95" s="10"/>
      <c r="F95" s="10"/>
      <c r="G95" s="10"/>
      <c r="H95" s="10"/>
      <c r="I95" s="10"/>
      <c r="J95" s="284"/>
      <c r="K95" s="22">
        <f t="shared" si="13"/>
        <v>0</v>
      </c>
    </row>
    <row r="96" spans="1:11" ht="15" customHeight="1" x14ac:dyDescent="0.3">
      <c r="A96" s="132" t="s">
        <v>468</v>
      </c>
      <c r="B96" s="235" t="s">
        <v>467</v>
      </c>
      <c r="C96" s="10"/>
      <c r="D96" s="10"/>
      <c r="E96" s="10"/>
      <c r="F96" s="10"/>
      <c r="G96" s="10"/>
      <c r="H96" s="10"/>
      <c r="I96" s="10"/>
      <c r="J96" s="284"/>
      <c r="K96" s="22">
        <f t="shared" si="13"/>
        <v>0</v>
      </c>
    </row>
    <row r="97" spans="1:11" ht="15" customHeight="1" x14ac:dyDescent="0.3">
      <c r="A97" s="236" t="s">
        <v>88</v>
      </c>
      <c r="B97" s="280" t="s">
        <v>89</v>
      </c>
      <c r="C97" s="12">
        <f>SUM(C86:C96)</f>
        <v>81</v>
      </c>
      <c r="D97" s="12">
        <f t="shared" ref="D97:J97" si="14">SUM(D86:D96)</f>
        <v>67</v>
      </c>
      <c r="E97" s="12">
        <f t="shared" si="14"/>
        <v>0</v>
      </c>
      <c r="F97" s="12">
        <f t="shared" si="14"/>
        <v>0</v>
      </c>
      <c r="G97" s="12">
        <f t="shared" si="14"/>
        <v>46</v>
      </c>
      <c r="H97" s="12">
        <f t="shared" si="14"/>
        <v>0</v>
      </c>
      <c r="I97" s="12">
        <f t="shared" si="14"/>
        <v>0</v>
      </c>
      <c r="J97" s="12">
        <f t="shared" si="14"/>
        <v>0</v>
      </c>
      <c r="K97" s="22">
        <f>SUM(K86:K96)</f>
        <v>194</v>
      </c>
    </row>
    <row r="98" spans="1:11" ht="15" customHeight="1" x14ac:dyDescent="0.3">
      <c r="A98" s="132" t="s">
        <v>545</v>
      </c>
      <c r="B98" s="285" t="s">
        <v>89</v>
      </c>
      <c r="C98" s="10">
        <v>43</v>
      </c>
      <c r="D98" s="10">
        <v>37</v>
      </c>
      <c r="E98" s="10"/>
      <c r="F98" s="10"/>
      <c r="G98" s="10">
        <v>24</v>
      </c>
      <c r="H98" s="10"/>
      <c r="I98" s="10"/>
      <c r="J98" s="10"/>
      <c r="K98" s="17">
        <f t="shared" ref="K98:K99" si="15">SUM(C98:J98)</f>
        <v>104</v>
      </c>
    </row>
    <row r="99" spans="1:11" ht="15" customHeight="1" x14ac:dyDescent="0.3">
      <c r="A99" s="132" t="s">
        <v>546</v>
      </c>
      <c r="B99" s="285" t="s">
        <v>89</v>
      </c>
      <c r="C99" s="10">
        <v>5</v>
      </c>
      <c r="D99" s="10">
        <v>3</v>
      </c>
      <c r="E99" s="10"/>
      <c r="F99" s="10"/>
      <c r="G99" s="10">
        <v>0</v>
      </c>
      <c r="H99" s="10"/>
      <c r="I99" s="10"/>
      <c r="J99" s="10"/>
      <c r="K99" s="17">
        <f t="shared" si="15"/>
        <v>8</v>
      </c>
    </row>
    <row r="100" spans="1:11" ht="15" customHeight="1" x14ac:dyDescent="0.3">
      <c r="A100" s="197" t="s">
        <v>532</v>
      </c>
      <c r="B100" s="242"/>
      <c r="C100" s="862"/>
      <c r="D100" s="863"/>
      <c r="E100" s="863"/>
      <c r="F100" s="863"/>
      <c r="G100" s="863"/>
      <c r="H100" s="863"/>
      <c r="I100" s="863"/>
      <c r="J100" s="863"/>
      <c r="K100" s="864"/>
    </row>
    <row r="101" spans="1:11" ht="15" customHeight="1" x14ac:dyDescent="0.3">
      <c r="A101" s="233" t="s">
        <v>456</v>
      </c>
      <c r="B101" s="234" t="s">
        <v>455</v>
      </c>
      <c r="C101" s="293"/>
      <c r="D101" s="294"/>
      <c r="E101" s="294"/>
      <c r="F101" s="294"/>
      <c r="G101" s="294"/>
      <c r="H101" s="294"/>
      <c r="I101" s="294"/>
      <c r="J101" s="294"/>
      <c r="K101" s="295"/>
    </row>
    <row r="102" spans="1:11" ht="15" customHeight="1" x14ac:dyDescent="0.3">
      <c r="A102" s="132" t="s">
        <v>470</v>
      </c>
      <c r="B102" s="235" t="s">
        <v>457</v>
      </c>
      <c r="C102" s="10"/>
      <c r="D102" s="10"/>
      <c r="E102" s="10"/>
      <c r="F102" s="10"/>
      <c r="G102" s="10"/>
      <c r="H102" s="10"/>
      <c r="I102" s="10"/>
      <c r="J102" s="284"/>
      <c r="K102" s="17">
        <f>SUM(C102:J102)</f>
        <v>0</v>
      </c>
    </row>
    <row r="103" spans="1:11" ht="15" customHeight="1" x14ac:dyDescent="0.3">
      <c r="A103" s="132" t="s">
        <v>471</v>
      </c>
      <c r="B103" s="235" t="s">
        <v>458</v>
      </c>
      <c r="C103" s="10"/>
      <c r="D103" s="10"/>
      <c r="E103" s="10"/>
      <c r="F103" s="10"/>
      <c r="G103" s="10"/>
      <c r="H103" s="10"/>
      <c r="I103" s="10"/>
      <c r="J103" s="284"/>
      <c r="K103" s="17">
        <f t="shared" ref="K103:K112" si="16">SUM(C103:J103)</f>
        <v>0</v>
      </c>
    </row>
    <row r="104" spans="1:11" ht="15" customHeight="1" x14ac:dyDescent="0.3">
      <c r="A104" s="132" t="s">
        <v>472</v>
      </c>
      <c r="B104" s="235" t="s">
        <v>459</v>
      </c>
      <c r="C104" s="10"/>
      <c r="D104" s="10"/>
      <c r="E104" s="10"/>
      <c r="F104" s="10"/>
      <c r="G104" s="10"/>
      <c r="H104" s="10"/>
      <c r="I104" s="10"/>
      <c r="J104" s="284"/>
      <c r="K104" s="17">
        <f t="shared" si="16"/>
        <v>0</v>
      </c>
    </row>
    <row r="105" spans="1:11" ht="15" customHeight="1" x14ac:dyDescent="0.3">
      <c r="A105" s="132" t="s">
        <v>473</v>
      </c>
      <c r="B105" s="235" t="s">
        <v>460</v>
      </c>
      <c r="C105" s="10"/>
      <c r="D105" s="10"/>
      <c r="E105" s="10"/>
      <c r="F105" s="10"/>
      <c r="G105" s="10"/>
      <c r="H105" s="10"/>
      <c r="I105" s="10"/>
      <c r="J105" s="284"/>
      <c r="K105" s="17">
        <f t="shared" si="16"/>
        <v>0</v>
      </c>
    </row>
    <row r="106" spans="1:11" ht="15" customHeight="1" x14ac:dyDescent="0.3">
      <c r="A106" s="132" t="s">
        <v>474</v>
      </c>
      <c r="B106" s="235" t="s">
        <v>461</v>
      </c>
      <c r="C106" s="10"/>
      <c r="D106" s="10"/>
      <c r="E106" s="10"/>
      <c r="F106" s="10"/>
      <c r="G106" s="10"/>
      <c r="H106" s="10"/>
      <c r="I106" s="10"/>
      <c r="J106" s="284"/>
      <c r="K106" s="17">
        <f t="shared" si="16"/>
        <v>0</v>
      </c>
    </row>
    <row r="107" spans="1:11" ht="15" customHeight="1" x14ac:dyDescent="0.3">
      <c r="A107" s="132" t="s">
        <v>475</v>
      </c>
      <c r="B107" s="235" t="s">
        <v>462</v>
      </c>
      <c r="C107" s="10"/>
      <c r="D107" s="10"/>
      <c r="E107" s="10"/>
      <c r="F107" s="10"/>
      <c r="G107" s="10"/>
      <c r="H107" s="10"/>
      <c r="I107" s="10"/>
      <c r="J107" s="284"/>
      <c r="K107" s="17">
        <f t="shared" si="16"/>
        <v>0</v>
      </c>
    </row>
    <row r="108" spans="1:11" ht="15" customHeight="1" x14ac:dyDescent="0.3">
      <c r="A108" s="132" t="s">
        <v>469</v>
      </c>
      <c r="B108" s="235" t="s">
        <v>463</v>
      </c>
      <c r="C108" s="10"/>
      <c r="D108" s="10"/>
      <c r="E108" s="10"/>
      <c r="F108" s="10"/>
      <c r="G108" s="10"/>
      <c r="H108" s="10"/>
      <c r="I108" s="10"/>
      <c r="J108" s="284"/>
      <c r="K108" s="17">
        <f t="shared" si="16"/>
        <v>0</v>
      </c>
    </row>
    <row r="109" spans="1:11" ht="15" customHeight="1" x14ac:dyDescent="0.3">
      <c r="A109" s="132" t="s">
        <v>476</v>
      </c>
      <c r="B109" s="235" t="s">
        <v>464</v>
      </c>
      <c r="C109" s="10"/>
      <c r="D109" s="10"/>
      <c r="E109" s="10"/>
      <c r="F109" s="10"/>
      <c r="G109" s="10"/>
      <c r="H109" s="10"/>
      <c r="I109" s="10">
        <v>2</v>
      </c>
      <c r="J109" s="284">
        <v>0</v>
      </c>
      <c r="K109" s="17">
        <f t="shared" si="16"/>
        <v>2</v>
      </c>
    </row>
    <row r="110" spans="1:11" ht="15" customHeight="1" x14ac:dyDescent="0.3">
      <c r="A110" s="132" t="s">
        <v>477</v>
      </c>
      <c r="B110" s="235" t="s">
        <v>465</v>
      </c>
      <c r="C110" s="10"/>
      <c r="D110" s="10"/>
      <c r="E110" s="10"/>
      <c r="F110" s="10"/>
      <c r="G110" s="10"/>
      <c r="H110" s="10"/>
      <c r="I110" s="10"/>
      <c r="J110" s="284"/>
      <c r="K110" s="17">
        <f t="shared" si="16"/>
        <v>0</v>
      </c>
    </row>
    <row r="111" spans="1:11" ht="15" customHeight="1" x14ac:dyDescent="0.3">
      <c r="A111" s="132" t="s">
        <v>478</v>
      </c>
      <c r="B111" s="235" t="s">
        <v>466</v>
      </c>
      <c r="C111" s="10"/>
      <c r="D111" s="10"/>
      <c r="E111" s="10"/>
      <c r="F111" s="10"/>
      <c r="G111" s="10"/>
      <c r="H111" s="10"/>
      <c r="I111" s="10"/>
      <c r="J111" s="284"/>
      <c r="K111" s="22">
        <f t="shared" si="16"/>
        <v>0</v>
      </c>
    </row>
    <row r="112" spans="1:11" ht="15" customHeight="1" x14ac:dyDescent="0.3">
      <c r="A112" s="132" t="s">
        <v>468</v>
      </c>
      <c r="B112" s="235" t="s">
        <v>467</v>
      </c>
      <c r="C112" s="10"/>
      <c r="D112" s="10"/>
      <c r="E112" s="10"/>
      <c r="F112" s="10"/>
      <c r="G112" s="10"/>
      <c r="H112" s="10"/>
      <c r="I112" s="10"/>
      <c r="J112" s="284"/>
      <c r="K112" s="22">
        <f t="shared" si="16"/>
        <v>0</v>
      </c>
    </row>
    <row r="113" spans="1:11" ht="15" customHeight="1" x14ac:dyDescent="0.3">
      <c r="A113" s="236" t="s">
        <v>88</v>
      </c>
      <c r="B113" s="280" t="s">
        <v>89</v>
      </c>
      <c r="C113" s="12">
        <f>SUM(C102:C112)</f>
        <v>0</v>
      </c>
      <c r="D113" s="12">
        <f t="shared" ref="D113:J113" si="17">SUM(D102:D112)</f>
        <v>0</v>
      </c>
      <c r="E113" s="12">
        <f t="shared" si="17"/>
        <v>0</v>
      </c>
      <c r="F113" s="12">
        <f t="shared" si="17"/>
        <v>0</v>
      </c>
      <c r="G113" s="12">
        <f t="shared" si="17"/>
        <v>0</v>
      </c>
      <c r="H113" s="12">
        <f t="shared" si="17"/>
        <v>0</v>
      </c>
      <c r="I113" s="12">
        <f t="shared" si="17"/>
        <v>2</v>
      </c>
      <c r="J113" s="12">
        <f t="shared" si="17"/>
        <v>0</v>
      </c>
      <c r="K113" s="22">
        <f>SUM(K102:K112)</f>
        <v>2</v>
      </c>
    </row>
    <row r="114" spans="1:11" ht="15" customHeight="1" x14ac:dyDescent="0.3">
      <c r="A114" s="132" t="s">
        <v>552</v>
      </c>
      <c r="B114" s="285" t="s">
        <v>89</v>
      </c>
      <c r="C114" s="10"/>
      <c r="D114" s="10"/>
      <c r="E114" s="10"/>
      <c r="F114" s="10"/>
      <c r="G114" s="10"/>
      <c r="H114" s="10"/>
      <c r="I114" s="10">
        <v>1</v>
      </c>
      <c r="J114" s="10">
        <v>0</v>
      </c>
      <c r="K114" s="17">
        <f t="shared" ref="K114:K115" si="18">SUM(C114:J114)</f>
        <v>1</v>
      </c>
    </row>
    <row r="115" spans="1:11" ht="15" customHeight="1" x14ac:dyDescent="0.3">
      <c r="A115" s="132" t="s">
        <v>553</v>
      </c>
      <c r="B115" s="285" t="s">
        <v>89</v>
      </c>
      <c r="C115" s="10"/>
      <c r="D115" s="10"/>
      <c r="E115" s="10"/>
      <c r="F115" s="10"/>
      <c r="G115" s="10"/>
      <c r="H115" s="10"/>
      <c r="I115" s="10">
        <v>2</v>
      </c>
      <c r="J115" s="10">
        <v>0</v>
      </c>
      <c r="K115" s="17">
        <f t="shared" si="18"/>
        <v>2</v>
      </c>
    </row>
    <row r="116" spans="1:11" ht="15" customHeight="1" x14ac:dyDescent="0.3">
      <c r="A116" s="135" t="s">
        <v>520</v>
      </c>
      <c r="B116" s="237"/>
      <c r="C116" s="862"/>
      <c r="D116" s="863"/>
      <c r="E116" s="863"/>
      <c r="F116" s="863"/>
      <c r="G116" s="863"/>
      <c r="H116" s="863"/>
      <c r="I116" s="863"/>
      <c r="J116" s="863"/>
      <c r="K116" s="864"/>
    </row>
    <row r="117" spans="1:11" x14ac:dyDescent="0.3">
      <c r="A117" s="233" t="s">
        <v>456</v>
      </c>
      <c r="B117" s="234" t="s">
        <v>455</v>
      </c>
      <c r="C117" s="848"/>
      <c r="D117" s="849"/>
      <c r="E117" s="849"/>
      <c r="F117" s="849"/>
      <c r="G117" s="849"/>
      <c r="H117" s="849"/>
      <c r="I117" s="849"/>
      <c r="J117" s="849"/>
      <c r="K117" s="861"/>
    </row>
    <row r="118" spans="1:11" ht="15" customHeight="1" x14ac:dyDescent="0.3">
      <c r="A118" s="132" t="s">
        <v>470</v>
      </c>
      <c r="B118" s="235" t="s">
        <v>457</v>
      </c>
      <c r="C118" s="121">
        <f t="shared" ref="C118:E131" si="19">SUM(C6,C22,C38,C54,C70,C86,C102)</f>
        <v>0</v>
      </c>
      <c r="D118" s="121">
        <f>SUM(D6,D22,D38,D54,D70,D86,D102,)</f>
        <v>0</v>
      </c>
      <c r="E118" s="121">
        <f>SUM(E6,E22,E38,E54,E70,E86,E102,)</f>
        <v>0</v>
      </c>
      <c r="F118" s="121">
        <f t="shared" ref="F118:J131" si="20">SUM(F6,F22,F38,F54,F70,F86,F102)</f>
        <v>0</v>
      </c>
      <c r="G118" s="121">
        <f t="shared" si="20"/>
        <v>0</v>
      </c>
      <c r="H118" s="121">
        <f t="shared" si="20"/>
        <v>0</v>
      </c>
      <c r="I118" s="121">
        <f t="shared" si="20"/>
        <v>0</v>
      </c>
      <c r="J118" s="279">
        <f t="shared" si="20"/>
        <v>0</v>
      </c>
      <c r="K118" s="120">
        <f>SUM(C118:J118)</f>
        <v>0</v>
      </c>
    </row>
    <row r="119" spans="1:11" ht="15" customHeight="1" x14ac:dyDescent="0.3">
      <c r="A119" s="132" t="s">
        <v>471</v>
      </c>
      <c r="B119" s="235" t="s">
        <v>458</v>
      </c>
      <c r="C119" s="121">
        <f t="shared" si="19"/>
        <v>96</v>
      </c>
      <c r="D119" s="121">
        <f t="shared" si="19"/>
        <v>81</v>
      </c>
      <c r="E119" s="121">
        <f t="shared" si="19"/>
        <v>0</v>
      </c>
      <c r="F119" s="121">
        <f t="shared" si="20"/>
        <v>0</v>
      </c>
      <c r="G119" s="121">
        <f t="shared" si="20"/>
        <v>19</v>
      </c>
      <c r="H119" s="121">
        <f t="shared" si="20"/>
        <v>52</v>
      </c>
      <c r="I119" s="121">
        <f t="shared" si="20"/>
        <v>1</v>
      </c>
      <c r="J119" s="279">
        <f t="shared" si="20"/>
        <v>1</v>
      </c>
      <c r="K119" s="120">
        <f t="shared" ref="K119:K128" si="21">SUM(C119:J119)</f>
        <v>250</v>
      </c>
    </row>
    <row r="120" spans="1:11" ht="15" customHeight="1" x14ac:dyDescent="0.3">
      <c r="A120" s="132" t="s">
        <v>472</v>
      </c>
      <c r="B120" s="235" t="s">
        <v>459</v>
      </c>
      <c r="C120" s="121">
        <f t="shared" si="19"/>
        <v>145</v>
      </c>
      <c r="D120" s="121">
        <f t="shared" si="19"/>
        <v>0</v>
      </c>
      <c r="E120" s="121">
        <f t="shared" si="19"/>
        <v>0</v>
      </c>
      <c r="F120" s="121">
        <f t="shared" si="20"/>
        <v>0</v>
      </c>
      <c r="G120" s="121">
        <f t="shared" si="20"/>
        <v>60</v>
      </c>
      <c r="H120" s="121">
        <f t="shared" si="20"/>
        <v>0</v>
      </c>
      <c r="I120" s="121">
        <f t="shared" si="20"/>
        <v>0</v>
      </c>
      <c r="J120" s="279">
        <f t="shared" si="20"/>
        <v>4</v>
      </c>
      <c r="K120" s="120">
        <f t="shared" si="21"/>
        <v>209</v>
      </c>
    </row>
    <row r="121" spans="1:11" ht="15" customHeight="1" x14ac:dyDescent="0.3">
      <c r="A121" s="132" t="s">
        <v>473</v>
      </c>
      <c r="B121" s="235" t="s">
        <v>460</v>
      </c>
      <c r="C121" s="121">
        <f t="shared" si="19"/>
        <v>165</v>
      </c>
      <c r="D121" s="121">
        <f t="shared" si="19"/>
        <v>36</v>
      </c>
      <c r="E121" s="121">
        <f t="shared" si="19"/>
        <v>0</v>
      </c>
      <c r="F121" s="121">
        <f t="shared" si="20"/>
        <v>0</v>
      </c>
      <c r="G121" s="121">
        <f t="shared" si="20"/>
        <v>43</v>
      </c>
      <c r="H121" s="121">
        <f t="shared" si="20"/>
        <v>37</v>
      </c>
      <c r="I121" s="121">
        <f t="shared" si="20"/>
        <v>0</v>
      </c>
      <c r="J121" s="279">
        <f t="shared" si="20"/>
        <v>0</v>
      </c>
      <c r="K121" s="120">
        <f t="shared" si="21"/>
        <v>281</v>
      </c>
    </row>
    <row r="122" spans="1:11" ht="15" customHeight="1" x14ac:dyDescent="0.3">
      <c r="A122" s="132" t="s">
        <v>474</v>
      </c>
      <c r="B122" s="235" t="s">
        <v>461</v>
      </c>
      <c r="C122" s="121">
        <f t="shared" si="19"/>
        <v>234</v>
      </c>
      <c r="D122" s="121">
        <f t="shared" si="19"/>
        <v>42</v>
      </c>
      <c r="E122" s="121">
        <f t="shared" si="19"/>
        <v>0</v>
      </c>
      <c r="F122" s="121">
        <f t="shared" si="20"/>
        <v>0</v>
      </c>
      <c r="G122" s="121">
        <f t="shared" si="20"/>
        <v>159</v>
      </c>
      <c r="H122" s="121">
        <f t="shared" si="20"/>
        <v>133</v>
      </c>
      <c r="I122" s="121">
        <f t="shared" si="20"/>
        <v>3</v>
      </c>
      <c r="J122" s="279">
        <f t="shared" si="20"/>
        <v>4</v>
      </c>
      <c r="K122" s="120">
        <f t="shared" si="21"/>
        <v>575</v>
      </c>
    </row>
    <row r="123" spans="1:11" ht="15" customHeight="1" x14ac:dyDescent="0.3">
      <c r="A123" s="132" t="s">
        <v>475</v>
      </c>
      <c r="B123" s="235" t="s">
        <v>462</v>
      </c>
      <c r="C123" s="121">
        <f t="shared" si="19"/>
        <v>0</v>
      </c>
      <c r="D123" s="121">
        <f t="shared" si="19"/>
        <v>0</v>
      </c>
      <c r="E123" s="121">
        <f t="shared" si="19"/>
        <v>0</v>
      </c>
      <c r="F123" s="121">
        <f t="shared" si="20"/>
        <v>0</v>
      </c>
      <c r="G123" s="121">
        <f t="shared" si="20"/>
        <v>0</v>
      </c>
      <c r="H123" s="121">
        <f t="shared" si="20"/>
        <v>0</v>
      </c>
      <c r="I123" s="121">
        <f t="shared" si="20"/>
        <v>0</v>
      </c>
      <c r="J123" s="279">
        <f t="shared" si="20"/>
        <v>0</v>
      </c>
      <c r="K123" s="120">
        <f t="shared" si="21"/>
        <v>0</v>
      </c>
    </row>
    <row r="124" spans="1:11" ht="15" customHeight="1" x14ac:dyDescent="0.3">
      <c r="A124" s="132" t="s">
        <v>469</v>
      </c>
      <c r="B124" s="235" t="s">
        <v>463</v>
      </c>
      <c r="C124" s="121">
        <f t="shared" si="19"/>
        <v>109</v>
      </c>
      <c r="D124" s="121">
        <f t="shared" si="19"/>
        <v>38</v>
      </c>
      <c r="E124" s="121">
        <f t="shared" si="19"/>
        <v>0</v>
      </c>
      <c r="F124" s="121">
        <f t="shared" si="20"/>
        <v>0</v>
      </c>
      <c r="G124" s="121">
        <f t="shared" si="20"/>
        <v>39</v>
      </c>
      <c r="H124" s="121">
        <f t="shared" si="20"/>
        <v>86</v>
      </c>
      <c r="I124" s="121">
        <f t="shared" si="20"/>
        <v>0</v>
      </c>
      <c r="J124" s="279">
        <f t="shared" si="20"/>
        <v>10</v>
      </c>
      <c r="K124" s="120">
        <f t="shared" si="21"/>
        <v>282</v>
      </c>
    </row>
    <row r="125" spans="1:11" ht="15" customHeight="1" x14ac:dyDescent="0.3">
      <c r="A125" s="132" t="s">
        <v>476</v>
      </c>
      <c r="B125" s="235" t="s">
        <v>464</v>
      </c>
      <c r="C125" s="121">
        <f t="shared" si="19"/>
        <v>191</v>
      </c>
      <c r="D125" s="121">
        <f t="shared" si="19"/>
        <v>114</v>
      </c>
      <c r="E125" s="121">
        <f t="shared" si="19"/>
        <v>0</v>
      </c>
      <c r="F125" s="121">
        <f t="shared" si="20"/>
        <v>0</v>
      </c>
      <c r="G125" s="121">
        <f t="shared" si="20"/>
        <v>129</v>
      </c>
      <c r="H125" s="121">
        <f>SUM(H13,H29,H45,H61,H78,H93,H109)</f>
        <v>71</v>
      </c>
      <c r="I125" s="121">
        <f t="shared" si="20"/>
        <v>10</v>
      </c>
      <c r="J125" s="279">
        <f t="shared" si="20"/>
        <v>8</v>
      </c>
      <c r="K125" s="120">
        <f t="shared" si="21"/>
        <v>523</v>
      </c>
    </row>
    <row r="126" spans="1:11" ht="15" customHeight="1" x14ac:dyDescent="0.3">
      <c r="A126" s="132" t="s">
        <v>477</v>
      </c>
      <c r="B126" s="235" t="s">
        <v>465</v>
      </c>
      <c r="C126" s="121">
        <f t="shared" si="19"/>
        <v>0</v>
      </c>
      <c r="D126" s="121">
        <f t="shared" si="19"/>
        <v>0</v>
      </c>
      <c r="E126" s="121">
        <f t="shared" si="19"/>
        <v>0</v>
      </c>
      <c r="F126" s="121">
        <f t="shared" si="20"/>
        <v>0</v>
      </c>
      <c r="G126" s="121">
        <f t="shared" si="20"/>
        <v>0</v>
      </c>
      <c r="H126" s="121">
        <f t="shared" si="20"/>
        <v>0</v>
      </c>
      <c r="I126" s="121">
        <f t="shared" si="20"/>
        <v>0</v>
      </c>
      <c r="J126" s="121">
        <f t="shared" si="20"/>
        <v>0</v>
      </c>
      <c r="K126" s="120">
        <f t="shared" si="21"/>
        <v>0</v>
      </c>
    </row>
    <row r="127" spans="1:11" ht="15" customHeight="1" x14ac:dyDescent="0.3">
      <c r="A127" s="132" t="s">
        <v>478</v>
      </c>
      <c r="B127" s="235" t="s">
        <v>466</v>
      </c>
      <c r="C127" s="121">
        <f t="shared" si="19"/>
        <v>60</v>
      </c>
      <c r="D127" s="121">
        <f t="shared" si="19"/>
        <v>22</v>
      </c>
      <c r="E127" s="121">
        <f t="shared" si="19"/>
        <v>0</v>
      </c>
      <c r="F127" s="121">
        <f t="shared" si="20"/>
        <v>0</v>
      </c>
      <c r="G127" s="121">
        <f t="shared" si="20"/>
        <v>0</v>
      </c>
      <c r="H127" s="121">
        <f t="shared" si="20"/>
        <v>0</v>
      </c>
      <c r="I127" s="121">
        <f t="shared" si="20"/>
        <v>0</v>
      </c>
      <c r="J127" s="121">
        <f t="shared" si="20"/>
        <v>0</v>
      </c>
      <c r="K127" s="123">
        <f t="shared" si="21"/>
        <v>82</v>
      </c>
    </row>
    <row r="128" spans="1:11" ht="15" customHeight="1" thickBot="1" x14ac:dyDescent="0.35">
      <c r="A128" s="132" t="s">
        <v>468</v>
      </c>
      <c r="B128" s="235" t="s">
        <v>467</v>
      </c>
      <c r="C128" s="222">
        <f t="shared" si="19"/>
        <v>0</v>
      </c>
      <c r="D128" s="222">
        <f t="shared" si="19"/>
        <v>0</v>
      </c>
      <c r="E128" s="222">
        <f t="shared" si="19"/>
        <v>0</v>
      </c>
      <c r="F128" s="222">
        <f t="shared" si="20"/>
        <v>0</v>
      </c>
      <c r="G128" s="222">
        <f t="shared" si="20"/>
        <v>0</v>
      </c>
      <c r="H128" s="222">
        <f t="shared" si="20"/>
        <v>0</v>
      </c>
      <c r="I128" s="222">
        <f t="shared" si="20"/>
        <v>0</v>
      </c>
      <c r="J128" s="296">
        <f t="shared" si="20"/>
        <v>0</v>
      </c>
      <c r="K128" s="120">
        <f t="shared" si="21"/>
        <v>0</v>
      </c>
    </row>
    <row r="129" spans="1:11" x14ac:dyDescent="0.3">
      <c r="A129" s="168" t="s">
        <v>533</v>
      </c>
      <c r="B129" s="286" t="s">
        <v>89</v>
      </c>
      <c r="C129" s="169">
        <f t="shared" si="19"/>
        <v>1000</v>
      </c>
      <c r="D129" s="169">
        <f t="shared" si="19"/>
        <v>333</v>
      </c>
      <c r="E129" s="169">
        <f t="shared" si="19"/>
        <v>0</v>
      </c>
      <c r="F129" s="169">
        <f t="shared" si="20"/>
        <v>0</v>
      </c>
      <c r="G129" s="169">
        <f t="shared" si="20"/>
        <v>449</v>
      </c>
      <c r="H129" s="169">
        <f t="shared" si="20"/>
        <v>379</v>
      </c>
      <c r="I129" s="169">
        <f t="shared" si="20"/>
        <v>14</v>
      </c>
      <c r="J129" s="170">
        <f t="shared" si="20"/>
        <v>27</v>
      </c>
      <c r="K129" s="171">
        <f>SUM(K118:K128)</f>
        <v>2202</v>
      </c>
    </row>
    <row r="130" spans="1:11" x14ac:dyDescent="0.3">
      <c r="A130" s="13" t="s">
        <v>76</v>
      </c>
      <c r="B130" s="287" t="s">
        <v>89</v>
      </c>
      <c r="C130" s="10">
        <f t="shared" si="19"/>
        <v>642</v>
      </c>
      <c r="D130" s="10">
        <f t="shared" si="19"/>
        <v>214</v>
      </c>
      <c r="E130" s="10">
        <f t="shared" si="19"/>
        <v>0</v>
      </c>
      <c r="F130" s="10">
        <f t="shared" si="20"/>
        <v>0</v>
      </c>
      <c r="G130" s="10">
        <f t="shared" si="20"/>
        <v>266</v>
      </c>
      <c r="H130" s="10">
        <f t="shared" si="20"/>
        <v>244</v>
      </c>
      <c r="I130" s="10">
        <f t="shared" si="20"/>
        <v>5</v>
      </c>
      <c r="J130" s="10">
        <f t="shared" si="20"/>
        <v>12</v>
      </c>
      <c r="K130" s="17">
        <f>SUM(C130:J130)</f>
        <v>1383</v>
      </c>
    </row>
    <row r="131" spans="1:11" ht="14.4" thickBot="1" x14ac:dyDescent="0.35">
      <c r="A131" s="33" t="s">
        <v>77</v>
      </c>
      <c r="B131" s="288" t="s">
        <v>89</v>
      </c>
      <c r="C131" s="87">
        <f t="shared" si="19"/>
        <v>281</v>
      </c>
      <c r="D131" s="87">
        <f t="shared" si="19"/>
        <v>13</v>
      </c>
      <c r="E131" s="87">
        <f t="shared" si="19"/>
        <v>0</v>
      </c>
      <c r="F131" s="87">
        <f t="shared" si="20"/>
        <v>0</v>
      </c>
      <c r="G131" s="87">
        <f t="shared" si="20"/>
        <v>146</v>
      </c>
      <c r="H131" s="87">
        <f t="shared" si="20"/>
        <v>34</v>
      </c>
      <c r="I131" s="87">
        <f t="shared" si="20"/>
        <v>11</v>
      </c>
      <c r="J131" s="87">
        <f t="shared" si="20"/>
        <v>4</v>
      </c>
      <c r="K131" s="18">
        <f>SUM(C131:J131)</f>
        <v>489</v>
      </c>
    </row>
  </sheetData>
  <mergeCells count="16">
    <mergeCell ref="C68:K68"/>
    <mergeCell ref="C84:K84"/>
    <mergeCell ref="C100:K100"/>
    <mergeCell ref="C116:K116"/>
    <mergeCell ref="C117:K117"/>
    <mergeCell ref="I2:J2"/>
    <mergeCell ref="A1:K1"/>
    <mergeCell ref="C2:D2"/>
    <mergeCell ref="E2:F2"/>
    <mergeCell ref="G2:H2"/>
    <mergeCell ref="A2:A3"/>
    <mergeCell ref="C5:K5"/>
    <mergeCell ref="C4:K4"/>
    <mergeCell ref="C20:K20"/>
    <mergeCell ref="C36:K36"/>
    <mergeCell ref="C52:K52"/>
  </mergeCells>
  <pageMargins left="0.25" right="0.25" top="0.75" bottom="0.75" header="0.3" footer="0.3"/>
  <pageSetup paperSize="9" scale="85"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List16">
    <pageSetUpPr fitToPage="1"/>
  </sheetPr>
  <dimension ref="A1:W115"/>
  <sheetViews>
    <sheetView zoomScaleNormal="100" workbookViewId="0">
      <selection activeCell="O101" sqref="O101"/>
    </sheetView>
  </sheetViews>
  <sheetFormatPr defaultColWidth="9.109375" defaultRowHeight="13.8" x14ac:dyDescent="0.3"/>
  <cols>
    <col min="1" max="1" width="47.88671875" style="2" customWidth="1"/>
    <col min="2" max="2" width="6.6640625" style="3" customWidth="1"/>
    <col min="3" max="3" width="10.44140625" style="3" customWidth="1"/>
    <col min="4" max="4" width="8.21875" style="1" customWidth="1"/>
    <col min="5" max="5" width="7.44140625" style="1" customWidth="1"/>
    <col min="6" max="7" width="9.109375" style="1" customWidth="1"/>
    <col min="8" max="8" width="8.5546875" style="1" customWidth="1"/>
    <col min="9" max="9" width="7.44140625" style="1" customWidth="1"/>
    <col min="10" max="12" width="8.6640625" style="1" customWidth="1"/>
    <col min="13" max="13" width="8.109375" style="1" customWidth="1"/>
    <col min="14" max="15" width="8.5546875" style="1" customWidth="1"/>
    <col min="16" max="16" width="8.109375" style="1" customWidth="1"/>
    <col min="17" max="16384" width="9.109375" style="1"/>
  </cols>
  <sheetData>
    <row r="1" spans="1:23" ht="42.75" customHeight="1" x14ac:dyDescent="0.3">
      <c r="A1" s="830" t="s">
        <v>358</v>
      </c>
      <c r="B1" s="831"/>
      <c r="C1" s="831"/>
      <c r="D1" s="831"/>
      <c r="E1" s="831"/>
      <c r="F1" s="831"/>
      <c r="G1" s="831"/>
      <c r="H1" s="831"/>
      <c r="I1" s="831"/>
      <c r="J1" s="831"/>
      <c r="K1" s="831"/>
      <c r="L1" s="831"/>
      <c r="M1" s="831"/>
      <c r="N1" s="831"/>
      <c r="O1" s="831"/>
      <c r="P1" s="831"/>
      <c r="Q1" s="831"/>
      <c r="R1" s="833"/>
      <c r="T1" s="71"/>
      <c r="U1" s="65"/>
      <c r="V1" s="65"/>
      <c r="W1" s="65"/>
    </row>
    <row r="2" spans="1:23" s="5" customFormat="1" ht="38.25" customHeight="1" x14ac:dyDescent="0.3">
      <c r="A2" s="895" t="s">
        <v>520</v>
      </c>
      <c r="B2" s="896"/>
      <c r="C2" s="891" t="s">
        <v>0</v>
      </c>
      <c r="D2" s="892"/>
      <c r="E2" s="892"/>
      <c r="F2" s="893"/>
      <c r="G2" s="891" t="s">
        <v>2</v>
      </c>
      <c r="H2" s="892"/>
      <c r="I2" s="892"/>
      <c r="J2" s="893"/>
      <c r="K2" s="891" t="s">
        <v>1</v>
      </c>
      <c r="L2" s="892"/>
      <c r="M2" s="892"/>
      <c r="N2" s="893"/>
      <c r="O2" s="891" t="s">
        <v>3</v>
      </c>
      <c r="P2" s="892"/>
      <c r="Q2" s="892"/>
      <c r="R2" s="894"/>
    </row>
    <row r="3" spans="1:23" s="5" customFormat="1" ht="51.75" customHeight="1" thickBot="1" x14ac:dyDescent="0.35">
      <c r="A3" s="897"/>
      <c r="B3" s="898"/>
      <c r="C3" s="131" t="s">
        <v>425</v>
      </c>
      <c r="D3" s="131" t="s">
        <v>20</v>
      </c>
      <c r="E3" s="131" t="s">
        <v>78</v>
      </c>
      <c r="F3" s="131" t="s">
        <v>79</v>
      </c>
      <c r="G3" s="131" t="s">
        <v>425</v>
      </c>
      <c r="H3" s="131" t="s">
        <v>20</v>
      </c>
      <c r="I3" s="131" t="s">
        <v>78</v>
      </c>
      <c r="J3" s="131" t="s">
        <v>79</v>
      </c>
      <c r="K3" s="131" t="s">
        <v>425</v>
      </c>
      <c r="L3" s="131" t="s">
        <v>20</v>
      </c>
      <c r="M3" s="131" t="s">
        <v>78</v>
      </c>
      <c r="N3" s="131" t="s">
        <v>79</v>
      </c>
      <c r="O3" s="131" t="s">
        <v>425</v>
      </c>
      <c r="P3" s="131" t="s">
        <v>20</v>
      </c>
      <c r="Q3" s="131" t="s">
        <v>78</v>
      </c>
      <c r="R3" s="131" t="s">
        <v>79</v>
      </c>
    </row>
    <row r="4" spans="1:23" s="6" customFormat="1" x14ac:dyDescent="0.3">
      <c r="A4" s="91" t="s">
        <v>526</v>
      </c>
      <c r="B4" s="36"/>
      <c r="C4" s="867"/>
      <c r="D4" s="868"/>
      <c r="E4" s="868"/>
      <c r="F4" s="868"/>
      <c r="G4" s="868"/>
      <c r="H4" s="868"/>
      <c r="I4" s="868"/>
      <c r="J4" s="868"/>
      <c r="K4" s="868"/>
      <c r="L4" s="868"/>
      <c r="M4" s="868"/>
      <c r="N4" s="868"/>
      <c r="O4" s="868"/>
      <c r="P4" s="868"/>
      <c r="Q4" s="868"/>
      <c r="R4" s="869"/>
    </row>
    <row r="5" spans="1:23" s="2" customFormat="1" x14ac:dyDescent="0.3">
      <c r="A5" s="233" t="s">
        <v>456</v>
      </c>
      <c r="B5" s="234" t="s">
        <v>455</v>
      </c>
      <c r="C5" s="297"/>
      <c r="D5" s="298"/>
      <c r="E5" s="298"/>
      <c r="F5" s="298"/>
      <c r="G5" s="298"/>
      <c r="H5" s="298"/>
      <c r="I5" s="298"/>
      <c r="J5" s="298"/>
      <c r="K5" s="298"/>
      <c r="L5" s="298"/>
      <c r="M5" s="298"/>
      <c r="N5" s="298"/>
      <c r="O5" s="298"/>
      <c r="P5" s="298"/>
      <c r="Q5" s="298"/>
      <c r="R5" s="299"/>
    </row>
    <row r="6" spans="1:23" x14ac:dyDescent="0.3">
      <c r="A6" s="132" t="s">
        <v>470</v>
      </c>
      <c r="B6" s="235" t="s">
        <v>457</v>
      </c>
      <c r="C6" s="173"/>
      <c r="D6" s="174"/>
      <c r="E6" s="174"/>
      <c r="F6" s="174"/>
      <c r="G6" s="174"/>
      <c r="H6" s="174"/>
      <c r="I6" s="174"/>
      <c r="J6" s="174"/>
      <c r="K6" s="174"/>
      <c r="L6" s="174"/>
      <c r="M6" s="174"/>
      <c r="N6" s="174"/>
      <c r="O6" s="174"/>
      <c r="P6" s="174"/>
      <c r="Q6" s="174"/>
      <c r="R6" s="175"/>
    </row>
    <row r="7" spans="1:23" x14ac:dyDescent="0.3">
      <c r="A7" s="132" t="s">
        <v>471</v>
      </c>
      <c r="B7" s="235" t="s">
        <v>458</v>
      </c>
      <c r="C7" s="173"/>
      <c r="D7" s="174"/>
      <c r="E7" s="174"/>
      <c r="F7" s="174"/>
      <c r="G7" s="174"/>
      <c r="H7" s="174"/>
      <c r="I7" s="174"/>
      <c r="J7" s="174"/>
      <c r="K7" s="174"/>
      <c r="L7" s="174"/>
      <c r="M7" s="174"/>
      <c r="N7" s="174"/>
      <c r="O7" s="174"/>
      <c r="P7" s="174"/>
      <c r="Q7" s="174"/>
      <c r="R7" s="175"/>
    </row>
    <row r="8" spans="1:23" x14ac:dyDescent="0.3">
      <c r="A8" s="132" t="s">
        <v>472</v>
      </c>
      <c r="B8" s="235" t="s">
        <v>459</v>
      </c>
      <c r="C8" s="173"/>
      <c r="D8" s="174"/>
      <c r="E8" s="174"/>
      <c r="F8" s="174"/>
      <c r="G8" s="174"/>
      <c r="H8" s="174"/>
      <c r="I8" s="174"/>
      <c r="J8" s="174"/>
      <c r="K8" s="174"/>
      <c r="L8" s="174"/>
      <c r="M8" s="174"/>
      <c r="N8" s="174"/>
      <c r="O8" s="174"/>
      <c r="P8" s="174"/>
      <c r="Q8" s="174"/>
      <c r="R8" s="175"/>
    </row>
    <row r="9" spans="1:23" x14ac:dyDescent="0.3">
      <c r="A9" s="132" t="s">
        <v>473</v>
      </c>
      <c r="B9" s="235" t="s">
        <v>460</v>
      </c>
      <c r="C9" s="173"/>
      <c r="D9" s="174"/>
      <c r="E9" s="174"/>
      <c r="F9" s="174"/>
      <c r="G9" s="174"/>
      <c r="H9" s="174"/>
      <c r="I9" s="174"/>
      <c r="J9" s="174"/>
      <c r="K9" s="174">
        <v>30</v>
      </c>
      <c r="L9" s="174">
        <v>31</v>
      </c>
      <c r="M9" s="174">
        <v>26</v>
      </c>
      <c r="N9" s="174">
        <v>22</v>
      </c>
      <c r="O9" s="174"/>
      <c r="P9" s="174"/>
      <c r="Q9" s="174"/>
      <c r="R9" s="175"/>
    </row>
    <row r="10" spans="1:23" x14ac:dyDescent="0.3">
      <c r="A10" s="132" t="s">
        <v>474</v>
      </c>
      <c r="B10" s="235" t="s">
        <v>461</v>
      </c>
      <c r="C10" s="173"/>
      <c r="D10" s="174"/>
      <c r="E10" s="174"/>
      <c r="F10" s="174"/>
      <c r="G10" s="174"/>
      <c r="H10" s="174"/>
      <c r="I10" s="174"/>
      <c r="J10" s="174"/>
      <c r="K10" s="174"/>
      <c r="L10" s="174"/>
      <c r="M10" s="174"/>
      <c r="N10" s="174"/>
      <c r="O10" s="174"/>
      <c r="P10" s="174"/>
      <c r="Q10" s="174"/>
      <c r="R10" s="175"/>
    </row>
    <row r="11" spans="1:23" x14ac:dyDescent="0.3">
      <c r="A11" s="132" t="s">
        <v>475</v>
      </c>
      <c r="B11" s="235" t="s">
        <v>462</v>
      </c>
      <c r="C11" s="173"/>
      <c r="D11" s="174"/>
      <c r="E11" s="174"/>
      <c r="F11" s="174"/>
      <c r="G11" s="174"/>
      <c r="H11" s="174"/>
      <c r="I11" s="174"/>
      <c r="J11" s="174"/>
      <c r="K11" s="174"/>
      <c r="L11" s="174"/>
      <c r="M11" s="174"/>
      <c r="N11" s="174"/>
      <c r="O11" s="174">
        <v>10</v>
      </c>
      <c r="P11" s="174">
        <v>12</v>
      </c>
      <c r="Q11" s="174">
        <v>9</v>
      </c>
      <c r="R11" s="175">
        <v>9</v>
      </c>
    </row>
    <row r="12" spans="1:23" x14ac:dyDescent="0.3">
      <c r="A12" s="132" t="s">
        <v>469</v>
      </c>
      <c r="B12" s="235" t="s">
        <v>463</v>
      </c>
      <c r="C12" s="173"/>
      <c r="D12" s="174"/>
      <c r="E12" s="174"/>
      <c r="F12" s="174"/>
      <c r="G12" s="174"/>
      <c r="H12" s="174"/>
      <c r="I12" s="174"/>
      <c r="J12" s="174"/>
      <c r="K12" s="174"/>
      <c r="L12" s="174"/>
      <c r="M12" s="174"/>
      <c r="N12" s="174"/>
      <c r="O12" s="174">
        <v>7</v>
      </c>
      <c r="P12" s="174">
        <v>13</v>
      </c>
      <c r="Q12" s="174">
        <v>2</v>
      </c>
      <c r="R12" s="175">
        <v>7</v>
      </c>
    </row>
    <row r="13" spans="1:23" x14ac:dyDescent="0.3">
      <c r="A13" s="132" t="s">
        <v>476</v>
      </c>
      <c r="B13" s="235" t="s">
        <v>464</v>
      </c>
      <c r="C13" s="300">
        <v>1179</v>
      </c>
      <c r="D13" s="301">
        <v>1259</v>
      </c>
      <c r="E13" s="301">
        <v>1198</v>
      </c>
      <c r="F13" s="301">
        <v>771</v>
      </c>
      <c r="G13" s="301"/>
      <c r="H13" s="301"/>
      <c r="I13" s="301"/>
      <c r="J13" s="301"/>
      <c r="K13" s="301">
        <v>272</v>
      </c>
      <c r="L13" s="301">
        <v>301</v>
      </c>
      <c r="M13" s="301">
        <v>242</v>
      </c>
      <c r="N13" s="301">
        <v>233</v>
      </c>
      <c r="O13" s="301">
        <v>39</v>
      </c>
      <c r="P13" s="301">
        <v>59</v>
      </c>
      <c r="Q13" s="301">
        <v>18</v>
      </c>
      <c r="R13" s="302">
        <v>34</v>
      </c>
    </row>
    <row r="14" spans="1:23" x14ac:dyDescent="0.3">
      <c r="A14" s="132" t="s">
        <v>477</v>
      </c>
      <c r="B14" s="235" t="s">
        <v>465</v>
      </c>
      <c r="C14" s="173"/>
      <c r="D14" s="174"/>
      <c r="E14" s="174"/>
      <c r="F14" s="174"/>
      <c r="G14" s="174"/>
      <c r="H14" s="174"/>
      <c r="I14" s="174"/>
      <c r="J14" s="174"/>
      <c r="K14" s="174"/>
      <c r="L14" s="174"/>
      <c r="M14" s="174"/>
      <c r="N14" s="174"/>
      <c r="O14" s="174"/>
      <c r="P14" s="174"/>
      <c r="Q14" s="174"/>
      <c r="R14" s="175"/>
    </row>
    <row r="15" spans="1:23" x14ac:dyDescent="0.3">
      <c r="A15" s="132" t="s">
        <v>478</v>
      </c>
      <c r="B15" s="235" t="s">
        <v>466</v>
      </c>
      <c r="C15" s="173"/>
      <c r="D15" s="174"/>
      <c r="E15" s="174"/>
      <c r="F15" s="174"/>
      <c r="G15" s="174"/>
      <c r="H15" s="174"/>
      <c r="I15" s="174"/>
      <c r="J15" s="174"/>
      <c r="K15" s="174"/>
      <c r="L15" s="174"/>
      <c r="M15" s="174"/>
      <c r="N15" s="174"/>
      <c r="O15" s="174"/>
      <c r="P15" s="174"/>
      <c r="Q15" s="174"/>
      <c r="R15" s="175"/>
    </row>
    <row r="16" spans="1:23" x14ac:dyDescent="0.3">
      <c r="A16" s="132" t="s">
        <v>468</v>
      </c>
      <c r="B16" s="235" t="s">
        <v>467</v>
      </c>
      <c r="C16" s="173"/>
      <c r="D16" s="174"/>
      <c r="E16" s="174"/>
      <c r="F16" s="174"/>
      <c r="G16" s="174"/>
      <c r="H16" s="174"/>
      <c r="I16" s="174"/>
      <c r="J16" s="174"/>
      <c r="K16" s="174"/>
      <c r="L16" s="174"/>
      <c r="M16" s="174"/>
      <c r="N16" s="174"/>
      <c r="O16" s="174"/>
      <c r="P16" s="174"/>
      <c r="Q16" s="174"/>
      <c r="R16" s="175"/>
    </row>
    <row r="17" spans="1:18" x14ac:dyDescent="0.3">
      <c r="A17" s="236" t="s">
        <v>88</v>
      </c>
      <c r="B17" s="280" t="s">
        <v>89</v>
      </c>
      <c r="C17" s="243"/>
      <c r="D17" s="244">
        <f>SUM(D6:D16)</f>
        <v>1259</v>
      </c>
      <c r="E17" s="244">
        <f>SUM(E6:E16)</f>
        <v>1198</v>
      </c>
      <c r="F17" s="244">
        <f>SUM(F6:F16)</f>
        <v>771</v>
      </c>
      <c r="G17" s="244"/>
      <c r="H17" s="244" t="s">
        <v>534</v>
      </c>
      <c r="I17" s="244" t="s">
        <v>534</v>
      </c>
      <c r="J17" s="244" t="s">
        <v>534</v>
      </c>
      <c r="K17" s="244"/>
      <c r="L17" s="244">
        <f>SUM(L6:L16)</f>
        <v>332</v>
      </c>
      <c r="M17" s="244">
        <f>SUM(M6:M16)</f>
        <v>268</v>
      </c>
      <c r="N17" s="244">
        <f>SUM(N6:N16)</f>
        <v>255</v>
      </c>
      <c r="O17" s="244"/>
      <c r="P17" s="244">
        <f>SUM(P6:P16)</f>
        <v>84</v>
      </c>
      <c r="Q17" s="244">
        <f>SUM(Q6:Q16)</f>
        <v>29</v>
      </c>
      <c r="R17" s="245">
        <f>SUM(R6:R16)</f>
        <v>50</v>
      </c>
    </row>
    <row r="18" spans="1:18" s="6" customFormat="1" x14ac:dyDescent="0.3">
      <c r="A18" s="135" t="s">
        <v>527</v>
      </c>
      <c r="B18" s="237"/>
      <c r="C18" s="820"/>
      <c r="D18" s="821"/>
      <c r="E18" s="821"/>
      <c r="F18" s="821"/>
      <c r="G18" s="821"/>
      <c r="H18" s="821"/>
      <c r="I18" s="821"/>
      <c r="J18" s="821"/>
      <c r="K18" s="821"/>
      <c r="L18" s="821"/>
      <c r="M18" s="821"/>
      <c r="N18" s="821"/>
      <c r="O18" s="821"/>
      <c r="P18" s="821"/>
      <c r="Q18" s="821"/>
      <c r="R18" s="822"/>
    </row>
    <row r="19" spans="1:18" s="2" customFormat="1" x14ac:dyDescent="0.3">
      <c r="A19" s="233" t="s">
        <v>456</v>
      </c>
      <c r="B19" s="234" t="s">
        <v>455</v>
      </c>
      <c r="C19" s="297"/>
      <c r="D19" s="298"/>
      <c r="E19" s="298"/>
      <c r="F19" s="298"/>
      <c r="G19" s="298"/>
      <c r="H19" s="298"/>
      <c r="I19" s="298"/>
      <c r="J19" s="298"/>
      <c r="K19" s="298"/>
      <c r="L19" s="298"/>
      <c r="M19" s="298"/>
      <c r="N19" s="298"/>
      <c r="O19" s="298"/>
      <c r="P19" s="298"/>
      <c r="Q19" s="298"/>
      <c r="R19" s="299"/>
    </row>
    <row r="20" spans="1:18" x14ac:dyDescent="0.3">
      <c r="A20" s="132" t="s">
        <v>470</v>
      </c>
      <c r="B20" s="235" t="s">
        <v>457</v>
      </c>
      <c r="C20" s="173"/>
      <c r="D20" s="174"/>
      <c r="E20" s="174"/>
      <c r="F20" s="174"/>
      <c r="G20" s="174"/>
      <c r="H20" s="174"/>
      <c r="I20" s="174"/>
      <c r="J20" s="174"/>
      <c r="K20" s="174"/>
      <c r="L20" s="174"/>
      <c r="M20" s="174"/>
      <c r="N20" s="174"/>
      <c r="O20" s="174"/>
      <c r="P20" s="174"/>
      <c r="Q20" s="174"/>
      <c r="R20" s="175"/>
    </row>
    <row r="21" spans="1:18" x14ac:dyDescent="0.3">
      <c r="A21" s="132" t="s">
        <v>471</v>
      </c>
      <c r="B21" s="235" t="s">
        <v>458</v>
      </c>
      <c r="C21" s="173"/>
      <c r="D21" s="174"/>
      <c r="E21" s="174"/>
      <c r="F21" s="174"/>
      <c r="G21" s="174"/>
      <c r="H21" s="174"/>
      <c r="I21" s="174"/>
      <c r="J21" s="174"/>
      <c r="K21" s="174"/>
      <c r="L21" s="174"/>
      <c r="M21" s="174"/>
      <c r="N21" s="174"/>
      <c r="O21" s="174"/>
      <c r="P21" s="174"/>
      <c r="Q21" s="174"/>
      <c r="R21" s="175"/>
    </row>
    <row r="22" spans="1:18" x14ac:dyDescent="0.3">
      <c r="A22" s="132" t="s">
        <v>472</v>
      </c>
      <c r="B22" s="235" t="s">
        <v>459</v>
      </c>
      <c r="C22" s="173"/>
      <c r="D22" s="174"/>
      <c r="E22" s="174"/>
      <c r="F22" s="174"/>
      <c r="G22" s="174"/>
      <c r="H22" s="174"/>
      <c r="I22" s="174"/>
      <c r="J22" s="174"/>
      <c r="K22" s="174"/>
      <c r="L22" s="174"/>
      <c r="M22" s="174"/>
      <c r="N22" s="174"/>
      <c r="O22" s="174"/>
      <c r="P22" s="174"/>
      <c r="Q22" s="174"/>
      <c r="R22" s="175"/>
    </row>
    <row r="23" spans="1:18" x14ac:dyDescent="0.3">
      <c r="A23" s="132" t="s">
        <v>473</v>
      </c>
      <c r="B23" s="235" t="s">
        <v>460</v>
      </c>
      <c r="C23" s="173">
        <v>1255</v>
      </c>
      <c r="D23" s="174">
        <v>1485</v>
      </c>
      <c r="E23" s="174">
        <v>669</v>
      </c>
      <c r="F23" s="174">
        <v>507</v>
      </c>
      <c r="G23" s="174"/>
      <c r="H23" s="174"/>
      <c r="I23" s="174"/>
      <c r="J23" s="174"/>
      <c r="K23" s="173">
        <v>942</v>
      </c>
      <c r="L23" s="174">
        <v>1036</v>
      </c>
      <c r="M23" s="174">
        <v>713</v>
      </c>
      <c r="N23" s="174">
        <v>614</v>
      </c>
      <c r="O23" s="173">
        <v>87</v>
      </c>
      <c r="P23" s="174">
        <v>87</v>
      </c>
      <c r="Q23" s="174">
        <v>54</v>
      </c>
      <c r="R23" s="175">
        <v>53</v>
      </c>
    </row>
    <row r="24" spans="1:18" x14ac:dyDescent="0.3">
      <c r="A24" s="132" t="s">
        <v>474</v>
      </c>
      <c r="B24" s="235" t="s">
        <v>461</v>
      </c>
      <c r="C24" s="300"/>
      <c r="D24" s="301"/>
      <c r="E24" s="301"/>
      <c r="F24" s="301"/>
      <c r="G24" s="301"/>
      <c r="H24" s="301"/>
      <c r="I24" s="301"/>
      <c r="J24" s="301"/>
      <c r="K24" s="301"/>
      <c r="L24" s="301"/>
      <c r="M24" s="301"/>
      <c r="N24" s="301"/>
      <c r="O24" s="301"/>
      <c r="P24" s="301"/>
      <c r="Q24" s="301"/>
      <c r="R24" s="302"/>
    </row>
    <row r="25" spans="1:18" x14ac:dyDescent="0.3">
      <c r="A25" s="132" t="s">
        <v>475</v>
      </c>
      <c r="B25" s="235" t="s">
        <v>462</v>
      </c>
      <c r="C25" s="173"/>
      <c r="D25" s="174"/>
      <c r="E25" s="174"/>
      <c r="F25" s="174"/>
      <c r="G25" s="174"/>
      <c r="H25" s="174"/>
      <c r="I25" s="174"/>
      <c r="J25" s="174"/>
      <c r="K25" s="174"/>
      <c r="L25" s="174"/>
      <c r="M25" s="174"/>
      <c r="N25" s="174"/>
      <c r="O25" s="174"/>
      <c r="P25" s="174"/>
      <c r="Q25" s="174"/>
      <c r="R25" s="175"/>
    </row>
    <row r="26" spans="1:18" x14ac:dyDescent="0.3">
      <c r="A26" s="132" t="s">
        <v>469</v>
      </c>
      <c r="B26" s="235" t="s">
        <v>463</v>
      </c>
      <c r="C26" s="173"/>
      <c r="D26" s="174"/>
      <c r="E26" s="174"/>
      <c r="F26" s="174"/>
      <c r="G26" s="174"/>
      <c r="H26" s="174"/>
      <c r="I26" s="174"/>
      <c r="J26" s="174"/>
      <c r="K26" s="173"/>
      <c r="L26" s="174"/>
      <c r="M26" s="174"/>
      <c r="N26" s="174"/>
      <c r="O26" s="174"/>
      <c r="P26" s="174"/>
      <c r="Q26" s="174"/>
      <c r="R26" s="175"/>
    </row>
    <row r="27" spans="1:18" x14ac:dyDescent="0.3">
      <c r="A27" s="132" t="s">
        <v>476</v>
      </c>
      <c r="B27" s="235" t="s">
        <v>464</v>
      </c>
      <c r="C27" s="173"/>
      <c r="D27" s="174"/>
      <c r="E27" s="174"/>
      <c r="F27" s="174"/>
      <c r="G27" s="174"/>
      <c r="H27" s="174"/>
      <c r="I27" s="174"/>
      <c r="J27" s="174"/>
      <c r="K27" s="174"/>
      <c r="L27" s="174"/>
      <c r="M27" s="174"/>
      <c r="N27" s="174"/>
      <c r="O27" s="174"/>
      <c r="P27" s="174"/>
      <c r="Q27" s="174"/>
      <c r="R27" s="175"/>
    </row>
    <row r="28" spans="1:18" x14ac:dyDescent="0.3">
      <c r="A28" s="132" t="s">
        <v>477</v>
      </c>
      <c r="B28" s="235" t="s">
        <v>465</v>
      </c>
      <c r="C28" s="173"/>
      <c r="D28" s="174"/>
      <c r="E28" s="174"/>
      <c r="F28" s="174"/>
      <c r="G28" s="174"/>
      <c r="H28" s="174"/>
      <c r="I28" s="174"/>
      <c r="J28" s="174"/>
      <c r="K28" s="174"/>
      <c r="L28" s="174"/>
      <c r="M28" s="174"/>
      <c r="N28" s="174"/>
      <c r="O28" s="174"/>
      <c r="P28" s="174"/>
      <c r="Q28" s="174"/>
      <c r="R28" s="175"/>
    </row>
    <row r="29" spans="1:18" x14ac:dyDescent="0.3">
      <c r="A29" s="132" t="s">
        <v>478</v>
      </c>
      <c r="B29" s="235" t="s">
        <v>466</v>
      </c>
      <c r="C29" s="176"/>
      <c r="D29" s="177"/>
      <c r="E29" s="177"/>
      <c r="F29" s="177"/>
      <c r="G29" s="177"/>
      <c r="H29" s="177"/>
      <c r="I29" s="177"/>
      <c r="J29" s="177"/>
      <c r="K29" s="177"/>
      <c r="L29" s="177"/>
      <c r="M29" s="177"/>
      <c r="N29" s="177"/>
      <c r="O29" s="177"/>
      <c r="P29" s="177"/>
      <c r="Q29" s="177"/>
      <c r="R29" s="178"/>
    </row>
    <row r="30" spans="1:18" x14ac:dyDescent="0.3">
      <c r="A30" s="132" t="s">
        <v>468</v>
      </c>
      <c r="B30" s="235" t="s">
        <v>467</v>
      </c>
      <c r="C30" s="176"/>
      <c r="D30" s="177"/>
      <c r="E30" s="177"/>
      <c r="F30" s="177"/>
      <c r="G30" s="177"/>
      <c r="H30" s="177"/>
      <c r="I30" s="177"/>
      <c r="J30" s="177"/>
      <c r="K30" s="177"/>
      <c r="L30" s="177"/>
      <c r="M30" s="177"/>
      <c r="N30" s="177"/>
      <c r="O30" s="177"/>
      <c r="P30" s="177"/>
      <c r="Q30" s="177"/>
      <c r="R30" s="178"/>
    </row>
    <row r="31" spans="1:18" x14ac:dyDescent="0.3">
      <c r="A31" s="236" t="s">
        <v>88</v>
      </c>
      <c r="B31" s="280" t="s">
        <v>89</v>
      </c>
      <c r="C31" s="243"/>
      <c r="D31" s="244">
        <f>SUM(D20:D30)</f>
        <v>1485</v>
      </c>
      <c r="E31" s="244">
        <f>SUM(E20:E30)</f>
        <v>669</v>
      </c>
      <c r="F31" s="244">
        <f>SUM(F20:F30)</f>
        <v>507</v>
      </c>
      <c r="G31" s="244"/>
      <c r="H31" s="244" t="s">
        <v>534</v>
      </c>
      <c r="I31" s="244" t="s">
        <v>534</v>
      </c>
      <c r="J31" s="244" t="s">
        <v>534</v>
      </c>
      <c r="K31" s="244"/>
      <c r="L31" s="244">
        <f>SUM(L20:L30)</f>
        <v>1036</v>
      </c>
      <c r="M31" s="244">
        <f>SUM(M20:M30)</f>
        <v>713</v>
      </c>
      <c r="N31" s="244">
        <f>SUM(N20:N30)</f>
        <v>614</v>
      </c>
      <c r="O31" s="244"/>
      <c r="P31" s="244">
        <f>SUM(P20:P30)</f>
        <v>87</v>
      </c>
      <c r="Q31" s="244">
        <f>SUM(Q20:Q30)</f>
        <v>54</v>
      </c>
      <c r="R31" s="245">
        <f>SUM(R20:R30)</f>
        <v>53</v>
      </c>
    </row>
    <row r="32" spans="1:18" x14ac:dyDescent="0.3">
      <c r="A32" s="135" t="s">
        <v>528</v>
      </c>
      <c r="B32" s="237"/>
      <c r="C32" s="820"/>
      <c r="D32" s="821"/>
      <c r="E32" s="821"/>
      <c r="F32" s="821"/>
      <c r="G32" s="821"/>
      <c r="H32" s="821"/>
      <c r="I32" s="821"/>
      <c r="J32" s="821"/>
      <c r="K32" s="821"/>
      <c r="L32" s="821"/>
      <c r="M32" s="821"/>
      <c r="N32" s="821"/>
      <c r="O32" s="821"/>
      <c r="P32" s="821"/>
      <c r="Q32" s="821"/>
      <c r="R32" s="822"/>
    </row>
    <row r="33" spans="1:18" x14ac:dyDescent="0.3">
      <c r="A33" s="233" t="s">
        <v>456</v>
      </c>
      <c r="B33" s="234" t="s">
        <v>455</v>
      </c>
      <c r="C33" s="297"/>
      <c r="D33" s="298"/>
      <c r="E33" s="298"/>
      <c r="F33" s="298"/>
      <c r="G33" s="298"/>
      <c r="H33" s="298"/>
      <c r="I33" s="298"/>
      <c r="J33" s="298"/>
      <c r="K33" s="298"/>
      <c r="L33" s="298"/>
      <c r="M33" s="298"/>
      <c r="N33" s="298"/>
      <c r="O33" s="298"/>
      <c r="P33" s="298"/>
      <c r="Q33" s="298"/>
      <c r="R33" s="299"/>
    </row>
    <row r="34" spans="1:18" x14ac:dyDescent="0.3">
      <c r="A34" s="132" t="s">
        <v>470</v>
      </c>
      <c r="B34" s="235" t="s">
        <v>457</v>
      </c>
      <c r="C34" s="173"/>
      <c r="D34" s="174"/>
      <c r="E34" s="174"/>
      <c r="F34" s="174"/>
      <c r="G34" s="174"/>
      <c r="H34" s="174"/>
      <c r="I34" s="174"/>
      <c r="J34" s="174"/>
      <c r="K34" s="174"/>
      <c r="L34" s="174"/>
      <c r="M34" s="174"/>
      <c r="N34" s="174"/>
      <c r="O34" s="174"/>
      <c r="P34" s="174"/>
      <c r="Q34" s="174"/>
      <c r="R34" s="175"/>
    </row>
    <row r="35" spans="1:18" x14ac:dyDescent="0.3">
      <c r="A35" s="132" t="s">
        <v>471</v>
      </c>
      <c r="B35" s="235" t="s">
        <v>458</v>
      </c>
      <c r="C35" s="173"/>
      <c r="D35" s="174"/>
      <c r="E35" s="174"/>
      <c r="F35" s="174"/>
      <c r="G35" s="174"/>
      <c r="H35" s="174"/>
      <c r="I35" s="174"/>
      <c r="J35" s="174"/>
      <c r="K35" s="174"/>
      <c r="L35" s="174"/>
      <c r="M35" s="174"/>
      <c r="N35" s="174"/>
      <c r="O35" s="174"/>
      <c r="P35" s="174"/>
      <c r="Q35" s="174"/>
      <c r="R35" s="175"/>
    </row>
    <row r="36" spans="1:18" x14ac:dyDescent="0.3">
      <c r="A36" s="132" t="s">
        <v>472</v>
      </c>
      <c r="B36" s="235" t="s">
        <v>459</v>
      </c>
      <c r="C36" s="303">
        <v>729</v>
      </c>
      <c r="D36" s="304">
        <v>737</v>
      </c>
      <c r="E36" s="304">
        <v>134</v>
      </c>
      <c r="F36" s="304">
        <v>134</v>
      </c>
      <c r="G36" s="304"/>
      <c r="H36" s="304"/>
      <c r="I36" s="304"/>
      <c r="J36" s="304"/>
      <c r="K36" s="304">
        <v>140</v>
      </c>
      <c r="L36" s="304">
        <v>153</v>
      </c>
      <c r="M36" s="304">
        <v>112</v>
      </c>
      <c r="N36" s="304">
        <v>103</v>
      </c>
      <c r="O36" s="304">
        <v>21</v>
      </c>
      <c r="P36" s="304">
        <v>21</v>
      </c>
      <c r="Q36" s="304">
        <v>16</v>
      </c>
      <c r="R36" s="305">
        <v>16</v>
      </c>
    </row>
    <row r="37" spans="1:18" x14ac:dyDescent="0.3">
      <c r="A37" s="132" t="s">
        <v>473</v>
      </c>
      <c r="B37" s="235" t="s">
        <v>460</v>
      </c>
      <c r="C37" s="300"/>
      <c r="D37" s="301"/>
      <c r="E37" s="301"/>
      <c r="F37" s="301"/>
      <c r="G37" s="301"/>
      <c r="H37" s="301"/>
      <c r="I37" s="301"/>
      <c r="J37" s="301"/>
      <c r="K37" s="301"/>
      <c r="L37" s="301"/>
      <c r="M37" s="301"/>
      <c r="N37" s="301"/>
      <c r="O37" s="301"/>
      <c r="P37" s="301"/>
      <c r="Q37" s="301"/>
      <c r="R37" s="302"/>
    </row>
    <row r="38" spans="1:18" x14ac:dyDescent="0.3">
      <c r="A38" s="132" t="s">
        <v>474</v>
      </c>
      <c r="B38" s="235" t="s">
        <v>461</v>
      </c>
      <c r="C38" s="173">
        <v>662</v>
      </c>
      <c r="D38" s="174">
        <v>669</v>
      </c>
      <c r="E38" s="174">
        <v>110</v>
      </c>
      <c r="F38" s="174">
        <v>110</v>
      </c>
      <c r="G38" s="174"/>
      <c r="H38" s="174"/>
      <c r="I38" s="174"/>
      <c r="J38" s="174"/>
      <c r="K38" s="174">
        <v>240</v>
      </c>
      <c r="L38" s="174">
        <v>257</v>
      </c>
      <c r="M38" s="174">
        <v>94</v>
      </c>
      <c r="N38" s="174">
        <v>92</v>
      </c>
      <c r="O38" s="174"/>
      <c r="P38" s="174"/>
      <c r="Q38" s="174"/>
      <c r="R38" s="175"/>
    </row>
    <row r="39" spans="1:18" x14ac:dyDescent="0.3">
      <c r="A39" s="132" t="s">
        <v>475</v>
      </c>
      <c r="B39" s="235" t="s">
        <v>462</v>
      </c>
      <c r="C39" s="173"/>
      <c r="D39" s="174"/>
      <c r="E39" s="174"/>
      <c r="F39" s="174"/>
      <c r="G39" s="174"/>
      <c r="H39" s="174"/>
      <c r="I39" s="174"/>
      <c r="J39" s="174"/>
      <c r="K39" s="174"/>
      <c r="L39" s="174"/>
      <c r="M39" s="174"/>
      <c r="N39" s="174"/>
      <c r="O39" s="174"/>
      <c r="P39" s="174"/>
      <c r="Q39" s="174"/>
      <c r="R39" s="175"/>
    </row>
    <row r="40" spans="1:18" x14ac:dyDescent="0.3">
      <c r="A40" s="132" t="s">
        <v>469</v>
      </c>
      <c r="B40" s="235" t="s">
        <v>463</v>
      </c>
      <c r="C40" s="173"/>
      <c r="D40" s="174"/>
      <c r="E40" s="174"/>
      <c r="F40" s="174"/>
      <c r="G40" s="174"/>
      <c r="H40" s="174"/>
      <c r="I40" s="174"/>
      <c r="J40" s="174"/>
      <c r="K40" s="174"/>
      <c r="L40" s="174"/>
      <c r="M40" s="174"/>
      <c r="N40" s="174"/>
      <c r="O40" s="174"/>
      <c r="P40" s="174"/>
      <c r="Q40" s="174"/>
      <c r="R40" s="175"/>
    </row>
    <row r="41" spans="1:18" x14ac:dyDescent="0.3">
      <c r="A41" s="132" t="s">
        <v>476</v>
      </c>
      <c r="B41" s="235" t="s">
        <v>464</v>
      </c>
      <c r="C41" s="173"/>
      <c r="D41" s="174"/>
      <c r="E41" s="174"/>
      <c r="F41" s="174"/>
      <c r="G41" s="174"/>
      <c r="H41" s="174"/>
      <c r="I41" s="174"/>
      <c r="J41" s="174"/>
      <c r="K41" s="174"/>
      <c r="L41" s="174"/>
      <c r="M41" s="174"/>
      <c r="N41" s="174"/>
      <c r="O41" s="174"/>
      <c r="P41" s="174"/>
      <c r="Q41" s="174"/>
      <c r="R41" s="175"/>
    </row>
    <row r="42" spans="1:18" x14ac:dyDescent="0.3">
      <c r="A42" s="132" t="s">
        <v>477</v>
      </c>
      <c r="B42" s="235" t="s">
        <v>465</v>
      </c>
      <c r="C42" s="173"/>
      <c r="D42" s="174"/>
      <c r="E42" s="174"/>
      <c r="F42" s="174"/>
      <c r="G42" s="174"/>
      <c r="H42" s="174"/>
      <c r="I42" s="174"/>
      <c r="J42" s="174"/>
      <c r="K42" s="174"/>
      <c r="L42" s="174"/>
      <c r="M42" s="174"/>
      <c r="N42" s="174"/>
      <c r="O42" s="174"/>
      <c r="P42" s="174"/>
      <c r="Q42" s="174"/>
      <c r="R42" s="175"/>
    </row>
    <row r="43" spans="1:18" x14ac:dyDescent="0.3">
      <c r="A43" s="132" t="s">
        <v>478</v>
      </c>
      <c r="B43" s="235" t="s">
        <v>466</v>
      </c>
      <c r="C43" s="176"/>
      <c r="D43" s="177"/>
      <c r="E43" s="177"/>
      <c r="F43" s="177"/>
      <c r="G43" s="177"/>
      <c r="H43" s="177"/>
      <c r="I43" s="177"/>
      <c r="J43" s="177"/>
      <c r="K43" s="177"/>
      <c r="L43" s="177"/>
      <c r="M43" s="177"/>
      <c r="N43" s="177"/>
      <c r="O43" s="177"/>
      <c r="P43" s="177"/>
      <c r="Q43" s="177"/>
      <c r="R43" s="178"/>
    </row>
    <row r="44" spans="1:18" x14ac:dyDescent="0.3">
      <c r="A44" s="132" t="s">
        <v>468</v>
      </c>
      <c r="B44" s="235" t="s">
        <v>467</v>
      </c>
      <c r="C44" s="176"/>
      <c r="D44" s="177"/>
      <c r="E44" s="177"/>
      <c r="F44" s="177"/>
      <c r="G44" s="177"/>
      <c r="H44" s="177"/>
      <c r="I44" s="177"/>
      <c r="J44" s="177"/>
      <c r="K44" s="177"/>
      <c r="L44" s="177"/>
      <c r="M44" s="177"/>
      <c r="N44" s="177"/>
      <c r="O44" s="177"/>
      <c r="P44" s="177"/>
      <c r="Q44" s="177"/>
      <c r="R44" s="178"/>
    </row>
    <row r="45" spans="1:18" x14ac:dyDescent="0.3">
      <c r="A45" s="236" t="s">
        <v>88</v>
      </c>
      <c r="B45" s="280" t="s">
        <v>89</v>
      </c>
      <c r="C45" s="243"/>
      <c r="D45" s="244">
        <f>SUM(D34:D44)</f>
        <v>1406</v>
      </c>
      <c r="E45" s="244">
        <f>SUM(E34:E44)</f>
        <v>244</v>
      </c>
      <c r="F45" s="244">
        <f>SUM(F34:F44)</f>
        <v>244</v>
      </c>
      <c r="G45" s="244"/>
      <c r="H45" s="244" t="s">
        <v>534</v>
      </c>
      <c r="I45" s="244" t="s">
        <v>534</v>
      </c>
      <c r="J45" s="244" t="s">
        <v>534</v>
      </c>
      <c r="K45" s="244"/>
      <c r="L45" s="244">
        <f>SUM(L34:L44)</f>
        <v>410</v>
      </c>
      <c r="M45" s="244">
        <f>SUM(M34:M44)</f>
        <v>206</v>
      </c>
      <c r="N45" s="244">
        <f>SUM(N34:N44)</f>
        <v>195</v>
      </c>
      <c r="O45" s="244"/>
      <c r="P45" s="244">
        <f>SUM(P34:P44)</f>
        <v>21</v>
      </c>
      <c r="Q45" s="244">
        <f>SUM(Q34:Q44)</f>
        <v>16</v>
      </c>
      <c r="R45" s="245">
        <f>SUM(R34:R44)</f>
        <v>16</v>
      </c>
    </row>
    <row r="46" spans="1:18" x14ac:dyDescent="0.3">
      <c r="A46" s="135" t="s">
        <v>529</v>
      </c>
      <c r="B46" s="237"/>
      <c r="C46" s="820"/>
      <c r="D46" s="821"/>
      <c r="E46" s="821"/>
      <c r="F46" s="821"/>
      <c r="G46" s="821"/>
      <c r="H46" s="821"/>
      <c r="I46" s="821"/>
      <c r="J46" s="821"/>
      <c r="K46" s="821"/>
      <c r="L46" s="821"/>
      <c r="M46" s="821"/>
      <c r="N46" s="821"/>
      <c r="O46" s="821"/>
      <c r="P46" s="821"/>
      <c r="Q46" s="821"/>
      <c r="R46" s="822"/>
    </row>
    <row r="47" spans="1:18" x14ac:dyDescent="0.3">
      <c r="A47" s="233" t="s">
        <v>456</v>
      </c>
      <c r="B47" s="234" t="s">
        <v>455</v>
      </c>
      <c r="C47" s="297"/>
      <c r="D47" s="298"/>
      <c r="E47" s="298"/>
      <c r="F47" s="298"/>
      <c r="G47" s="298"/>
      <c r="H47" s="298"/>
      <c r="I47" s="298"/>
      <c r="J47" s="298"/>
      <c r="K47" s="298"/>
      <c r="L47" s="298"/>
      <c r="M47" s="298"/>
      <c r="N47" s="298"/>
      <c r="O47" s="298"/>
      <c r="P47" s="298"/>
      <c r="Q47" s="298"/>
      <c r="R47" s="299"/>
    </row>
    <row r="48" spans="1:18" x14ac:dyDescent="0.3">
      <c r="A48" s="132" t="s">
        <v>470</v>
      </c>
      <c r="B48" s="235" t="s">
        <v>457</v>
      </c>
      <c r="C48" s="173"/>
      <c r="D48" s="174"/>
      <c r="E48" s="174"/>
      <c r="F48" s="174"/>
      <c r="G48" s="174"/>
      <c r="H48" s="174"/>
      <c r="I48" s="174"/>
      <c r="J48" s="174"/>
      <c r="K48" s="174"/>
      <c r="L48" s="174"/>
      <c r="M48" s="174"/>
      <c r="N48" s="174"/>
      <c r="O48" s="174"/>
      <c r="P48" s="174"/>
      <c r="Q48" s="174"/>
      <c r="R48" s="175"/>
    </row>
    <row r="49" spans="1:18" x14ac:dyDescent="0.3">
      <c r="A49" s="132" t="s">
        <v>471</v>
      </c>
      <c r="B49" s="235" t="s">
        <v>458</v>
      </c>
      <c r="C49" s="173"/>
      <c r="D49" s="174"/>
      <c r="E49" s="174"/>
      <c r="F49" s="174"/>
      <c r="G49" s="174"/>
      <c r="H49" s="174"/>
      <c r="I49" s="174"/>
      <c r="J49" s="174"/>
      <c r="K49" s="174"/>
      <c r="L49" s="174"/>
      <c r="M49" s="174"/>
      <c r="N49" s="174"/>
      <c r="O49" s="174"/>
      <c r="P49" s="174"/>
      <c r="Q49" s="174"/>
      <c r="R49" s="175"/>
    </row>
    <row r="50" spans="1:18" x14ac:dyDescent="0.3">
      <c r="A50" s="132" t="s">
        <v>472</v>
      </c>
      <c r="B50" s="235" t="s">
        <v>459</v>
      </c>
      <c r="C50" s="173"/>
      <c r="D50" s="174"/>
      <c r="E50" s="174"/>
      <c r="F50" s="174"/>
      <c r="G50" s="174"/>
      <c r="H50" s="174"/>
      <c r="I50" s="174"/>
      <c r="J50" s="174"/>
      <c r="K50" s="174"/>
      <c r="L50" s="174"/>
      <c r="M50" s="174"/>
      <c r="N50" s="174"/>
      <c r="O50" s="174"/>
      <c r="P50" s="174"/>
      <c r="Q50" s="174"/>
      <c r="R50" s="175"/>
    </row>
    <row r="51" spans="1:18" x14ac:dyDescent="0.3">
      <c r="A51" s="132" t="s">
        <v>473</v>
      </c>
      <c r="B51" s="235" t="s">
        <v>460</v>
      </c>
      <c r="C51" s="173"/>
      <c r="D51" s="174"/>
      <c r="E51" s="174"/>
      <c r="F51" s="174"/>
      <c r="G51" s="174"/>
      <c r="H51" s="174"/>
      <c r="I51" s="174"/>
      <c r="J51" s="174"/>
      <c r="K51" s="174"/>
      <c r="L51" s="174"/>
      <c r="M51" s="174"/>
      <c r="N51" s="174"/>
      <c r="O51" s="174"/>
      <c r="P51" s="174"/>
      <c r="Q51" s="174"/>
      <c r="R51" s="175"/>
    </row>
    <row r="52" spans="1:18" x14ac:dyDescent="0.3">
      <c r="A52" s="132" t="s">
        <v>474</v>
      </c>
      <c r="B52" s="235" t="s">
        <v>461</v>
      </c>
      <c r="C52" s="173"/>
      <c r="D52" s="174"/>
      <c r="E52" s="174"/>
      <c r="F52" s="174"/>
      <c r="G52" s="174"/>
      <c r="H52" s="174"/>
      <c r="I52" s="174"/>
      <c r="J52" s="174"/>
      <c r="K52" s="174"/>
      <c r="L52" s="174"/>
      <c r="M52" s="174"/>
      <c r="N52" s="174"/>
      <c r="O52" s="174"/>
      <c r="P52" s="174"/>
      <c r="Q52" s="174"/>
      <c r="R52" s="175"/>
    </row>
    <row r="53" spans="1:18" x14ac:dyDescent="0.3">
      <c r="A53" s="132" t="s">
        <v>475</v>
      </c>
      <c r="B53" s="235" t="s">
        <v>462</v>
      </c>
      <c r="C53" s="173"/>
      <c r="D53" s="174"/>
      <c r="E53" s="174"/>
      <c r="F53" s="174"/>
      <c r="G53" s="174"/>
      <c r="H53" s="174"/>
      <c r="I53" s="174"/>
      <c r="J53" s="174"/>
      <c r="K53" s="174"/>
      <c r="L53" s="174"/>
      <c r="M53" s="174"/>
      <c r="N53" s="174"/>
      <c r="O53" s="174"/>
      <c r="P53" s="174"/>
      <c r="Q53" s="174"/>
      <c r="R53" s="175"/>
    </row>
    <row r="54" spans="1:18" x14ac:dyDescent="0.3">
      <c r="A54" s="132" t="s">
        <v>469</v>
      </c>
      <c r="B54" s="235" t="s">
        <v>463</v>
      </c>
      <c r="C54" s="300">
        <v>783</v>
      </c>
      <c r="D54" s="301">
        <v>809</v>
      </c>
      <c r="E54" s="301">
        <v>709</v>
      </c>
      <c r="F54" s="301">
        <v>443</v>
      </c>
      <c r="G54" s="301"/>
      <c r="H54" s="301"/>
      <c r="I54" s="301"/>
      <c r="J54" s="301"/>
      <c r="K54" s="301">
        <v>180</v>
      </c>
      <c r="L54" s="301">
        <v>190</v>
      </c>
      <c r="M54" s="301">
        <v>151</v>
      </c>
      <c r="N54" s="301">
        <v>105</v>
      </c>
      <c r="O54" s="174">
        <v>41</v>
      </c>
      <c r="P54" s="174">
        <v>41</v>
      </c>
      <c r="Q54" s="174">
        <v>29</v>
      </c>
      <c r="R54" s="175">
        <v>26</v>
      </c>
    </row>
    <row r="55" spans="1:18" x14ac:dyDescent="0.3">
      <c r="A55" s="132" t="s">
        <v>476</v>
      </c>
      <c r="B55" s="235" t="s">
        <v>464</v>
      </c>
      <c r="C55" s="173">
        <v>156</v>
      </c>
      <c r="D55" s="174">
        <v>160</v>
      </c>
      <c r="E55" s="174">
        <v>138</v>
      </c>
      <c r="F55" s="174">
        <v>66</v>
      </c>
      <c r="G55" s="174"/>
      <c r="H55" s="174"/>
      <c r="I55" s="174"/>
      <c r="J55" s="174"/>
      <c r="K55" s="174">
        <v>35</v>
      </c>
      <c r="L55" s="174">
        <v>36</v>
      </c>
      <c r="M55" s="174">
        <v>14</v>
      </c>
      <c r="N55" s="174">
        <v>9</v>
      </c>
      <c r="O55" s="301"/>
      <c r="P55" s="301"/>
      <c r="Q55" s="301"/>
      <c r="R55" s="302"/>
    </row>
    <row r="56" spans="1:18" x14ac:dyDescent="0.3">
      <c r="A56" s="132" t="s">
        <v>477</v>
      </c>
      <c r="B56" s="235" t="s">
        <v>465</v>
      </c>
      <c r="C56" s="173"/>
      <c r="D56" s="174"/>
      <c r="E56" s="174"/>
      <c r="F56" s="174"/>
      <c r="G56" s="174"/>
      <c r="H56" s="174"/>
      <c r="I56" s="174"/>
      <c r="J56" s="174"/>
      <c r="K56" s="174"/>
      <c r="L56" s="174"/>
      <c r="M56" s="174"/>
      <c r="N56" s="174"/>
      <c r="O56" s="174"/>
      <c r="P56" s="174"/>
      <c r="Q56" s="174"/>
      <c r="R56" s="175"/>
    </row>
    <row r="57" spans="1:18" x14ac:dyDescent="0.3">
      <c r="A57" s="132" t="s">
        <v>478</v>
      </c>
      <c r="B57" s="235" t="s">
        <v>466</v>
      </c>
      <c r="C57" s="176"/>
      <c r="D57" s="177"/>
      <c r="E57" s="177"/>
      <c r="F57" s="177"/>
      <c r="G57" s="177"/>
      <c r="H57" s="177"/>
      <c r="I57" s="177"/>
      <c r="J57" s="177"/>
      <c r="K57" s="177"/>
      <c r="L57" s="177"/>
      <c r="M57" s="177"/>
      <c r="N57" s="177"/>
      <c r="O57" s="177"/>
      <c r="P57" s="177"/>
      <c r="Q57" s="177"/>
      <c r="R57" s="178"/>
    </row>
    <row r="58" spans="1:18" x14ac:dyDescent="0.3">
      <c r="A58" s="132" t="s">
        <v>468</v>
      </c>
      <c r="B58" s="235" t="s">
        <v>467</v>
      </c>
      <c r="C58" s="176">
        <v>246</v>
      </c>
      <c r="D58" s="177">
        <v>253</v>
      </c>
      <c r="E58" s="177">
        <v>253</v>
      </c>
      <c r="F58" s="177">
        <v>147</v>
      </c>
      <c r="G58" s="177"/>
      <c r="H58" s="177"/>
      <c r="I58" s="177"/>
      <c r="J58" s="177"/>
      <c r="K58" s="177">
        <v>168</v>
      </c>
      <c r="L58" s="177">
        <v>177</v>
      </c>
      <c r="M58" s="177">
        <v>136</v>
      </c>
      <c r="N58" s="177">
        <v>104</v>
      </c>
      <c r="O58" s="177"/>
      <c r="P58" s="177"/>
      <c r="Q58" s="177"/>
      <c r="R58" s="178"/>
    </row>
    <row r="59" spans="1:18" x14ac:dyDescent="0.3">
      <c r="A59" s="236" t="s">
        <v>88</v>
      </c>
      <c r="B59" s="280" t="s">
        <v>89</v>
      </c>
      <c r="C59" s="243"/>
      <c r="D59" s="244">
        <f>SUM(D48:D58)</f>
        <v>1222</v>
      </c>
      <c r="E59" s="244">
        <f>SUM(E48:E58)</f>
        <v>1100</v>
      </c>
      <c r="F59" s="244">
        <f>SUM(F48:F58)</f>
        <v>656</v>
      </c>
      <c r="G59" s="244"/>
      <c r="H59" s="244" t="s">
        <v>534</v>
      </c>
      <c r="I59" s="244" t="s">
        <v>534</v>
      </c>
      <c r="J59" s="244" t="s">
        <v>534</v>
      </c>
      <c r="K59" s="244"/>
      <c r="L59" s="244">
        <f>SUM(L48:L58)</f>
        <v>403</v>
      </c>
      <c r="M59" s="244">
        <f>SUM(M48:M58)</f>
        <v>301</v>
      </c>
      <c r="N59" s="244">
        <f>SUM(N48:N58)</f>
        <v>218</v>
      </c>
      <c r="O59" s="244"/>
      <c r="P59" s="244">
        <f>SUM(P48:P58)</f>
        <v>41</v>
      </c>
      <c r="Q59" s="244">
        <f>SUM(Q48:Q58)</f>
        <v>29</v>
      </c>
      <c r="R59" s="245">
        <f>SUM(R48:R58)</f>
        <v>26</v>
      </c>
    </row>
    <row r="60" spans="1:18" x14ac:dyDescent="0.3">
      <c r="A60" s="135" t="s">
        <v>530</v>
      </c>
      <c r="B60" s="237"/>
      <c r="C60" s="820"/>
      <c r="D60" s="821"/>
      <c r="E60" s="821"/>
      <c r="F60" s="821"/>
      <c r="G60" s="821"/>
      <c r="H60" s="821"/>
      <c r="I60" s="821"/>
      <c r="J60" s="821"/>
      <c r="K60" s="821"/>
      <c r="L60" s="821"/>
      <c r="M60" s="821"/>
      <c r="N60" s="821"/>
      <c r="O60" s="821"/>
      <c r="P60" s="821"/>
      <c r="Q60" s="821"/>
      <c r="R60" s="822"/>
    </row>
    <row r="61" spans="1:18" x14ac:dyDescent="0.3">
      <c r="A61" s="233" t="s">
        <v>456</v>
      </c>
      <c r="B61" s="234" t="s">
        <v>455</v>
      </c>
      <c r="C61" s="297"/>
      <c r="D61" s="298"/>
      <c r="E61" s="298"/>
      <c r="F61" s="298"/>
      <c r="G61" s="298"/>
      <c r="H61" s="298"/>
      <c r="I61" s="298"/>
      <c r="J61" s="298"/>
      <c r="K61" s="298"/>
      <c r="L61" s="298"/>
      <c r="M61" s="298"/>
      <c r="N61" s="298"/>
      <c r="O61" s="298"/>
      <c r="P61" s="298"/>
      <c r="Q61" s="298"/>
      <c r="R61" s="299"/>
    </row>
    <row r="62" spans="1:18" x14ac:dyDescent="0.3">
      <c r="A62" s="132" t="s">
        <v>470</v>
      </c>
      <c r="B62" s="235" t="s">
        <v>457</v>
      </c>
      <c r="C62" s="173"/>
      <c r="D62" s="174"/>
      <c r="E62" s="174"/>
      <c r="F62" s="174"/>
      <c r="G62" s="174"/>
      <c r="H62" s="174"/>
      <c r="I62" s="174"/>
      <c r="J62" s="174"/>
      <c r="K62" s="174"/>
      <c r="L62" s="174"/>
      <c r="M62" s="174"/>
      <c r="N62" s="174"/>
      <c r="O62" s="174"/>
      <c r="P62" s="174"/>
      <c r="Q62" s="174"/>
      <c r="R62" s="175"/>
    </row>
    <row r="63" spans="1:18" x14ac:dyDescent="0.3">
      <c r="A63" s="132" t="s">
        <v>471</v>
      </c>
      <c r="B63" s="235" t="s">
        <v>458</v>
      </c>
      <c r="C63" s="300"/>
      <c r="D63" s="301"/>
      <c r="E63" s="301"/>
      <c r="F63" s="301"/>
      <c r="G63" s="301">
        <v>212</v>
      </c>
      <c r="H63" s="301">
        <v>212</v>
      </c>
      <c r="I63" s="301">
        <v>96</v>
      </c>
      <c r="J63" s="301">
        <v>57</v>
      </c>
      <c r="K63" s="301">
        <v>65</v>
      </c>
      <c r="L63" s="301">
        <v>69</v>
      </c>
      <c r="M63" s="301">
        <v>56</v>
      </c>
      <c r="N63" s="301">
        <v>32</v>
      </c>
      <c r="O63" s="301">
        <v>7</v>
      </c>
      <c r="P63" s="301">
        <v>8</v>
      </c>
      <c r="Q63" s="301">
        <v>5</v>
      </c>
      <c r="R63" s="302">
        <v>2</v>
      </c>
    </row>
    <row r="64" spans="1:18" x14ac:dyDescent="0.3">
      <c r="A64" s="132" t="s">
        <v>472</v>
      </c>
      <c r="B64" s="235" t="s">
        <v>459</v>
      </c>
      <c r="C64" s="300">
        <v>375</v>
      </c>
      <c r="D64" s="301">
        <v>381</v>
      </c>
      <c r="E64" s="301">
        <v>272</v>
      </c>
      <c r="F64" s="301">
        <v>184</v>
      </c>
      <c r="G64" s="174"/>
      <c r="H64" s="174"/>
      <c r="I64" s="174"/>
      <c r="J64" s="174"/>
      <c r="K64" s="174">
        <v>150</v>
      </c>
      <c r="L64" s="174">
        <v>155</v>
      </c>
      <c r="M64" s="174">
        <v>117</v>
      </c>
      <c r="N64" s="174">
        <v>100</v>
      </c>
      <c r="O64" s="174"/>
      <c r="P64" s="174"/>
      <c r="Q64" s="174"/>
      <c r="R64" s="175"/>
    </row>
    <row r="65" spans="1:18" x14ac:dyDescent="0.3">
      <c r="A65" s="132" t="s">
        <v>473</v>
      </c>
      <c r="B65" s="235" t="s">
        <v>460</v>
      </c>
      <c r="C65" s="173"/>
      <c r="D65" s="174"/>
      <c r="E65" s="174"/>
      <c r="F65" s="174"/>
      <c r="G65" s="174"/>
      <c r="H65" s="174"/>
      <c r="I65" s="174"/>
      <c r="J65" s="174"/>
      <c r="K65" s="174"/>
      <c r="L65" s="174"/>
      <c r="M65" s="174"/>
      <c r="N65" s="174"/>
      <c r="O65" s="174"/>
      <c r="P65" s="174"/>
      <c r="Q65" s="174"/>
      <c r="R65" s="175"/>
    </row>
    <row r="66" spans="1:18" x14ac:dyDescent="0.3">
      <c r="A66" s="132" t="s">
        <v>474</v>
      </c>
      <c r="B66" s="235" t="s">
        <v>461</v>
      </c>
      <c r="C66" s="173"/>
      <c r="D66" s="174"/>
      <c r="E66" s="174"/>
      <c r="F66" s="174"/>
      <c r="G66" s="174"/>
      <c r="H66" s="174"/>
      <c r="I66" s="174"/>
      <c r="J66" s="174"/>
      <c r="K66" s="173"/>
      <c r="L66" s="174"/>
      <c r="M66" s="174"/>
      <c r="N66" s="174"/>
      <c r="O66" s="174"/>
      <c r="P66" s="174"/>
      <c r="Q66" s="174"/>
      <c r="R66" s="175"/>
    </row>
    <row r="67" spans="1:18" x14ac:dyDescent="0.3">
      <c r="A67" s="132" t="s">
        <v>475</v>
      </c>
      <c r="B67" s="235" t="s">
        <v>462</v>
      </c>
      <c r="C67" s="173"/>
      <c r="D67" s="174"/>
      <c r="E67" s="174"/>
      <c r="F67" s="174"/>
      <c r="G67" s="174"/>
      <c r="H67" s="174"/>
      <c r="I67" s="174"/>
      <c r="J67" s="174"/>
      <c r="K67" s="174"/>
      <c r="L67" s="174"/>
      <c r="M67" s="174"/>
      <c r="N67" s="174"/>
      <c r="O67" s="174"/>
      <c r="P67" s="174"/>
      <c r="Q67" s="174"/>
      <c r="R67" s="175"/>
    </row>
    <row r="68" spans="1:18" x14ac:dyDescent="0.3">
      <c r="A68" s="132" t="s">
        <v>469</v>
      </c>
      <c r="B68" s="235" t="s">
        <v>463</v>
      </c>
      <c r="C68" s="173"/>
      <c r="D68" s="174"/>
      <c r="E68" s="174"/>
      <c r="F68" s="174"/>
      <c r="G68" s="174"/>
      <c r="H68" s="174"/>
      <c r="I68" s="174"/>
      <c r="J68" s="174"/>
      <c r="K68" s="174"/>
      <c r="L68" s="174"/>
      <c r="M68" s="174"/>
      <c r="N68" s="174"/>
      <c r="O68" s="174"/>
      <c r="P68" s="174"/>
      <c r="Q68" s="174"/>
      <c r="R68" s="175"/>
    </row>
    <row r="69" spans="1:18" x14ac:dyDescent="0.3">
      <c r="A69" s="132" t="s">
        <v>476</v>
      </c>
      <c r="B69" s="235" t="s">
        <v>464</v>
      </c>
      <c r="C69" s="173"/>
      <c r="D69" s="174"/>
      <c r="E69" s="174"/>
      <c r="F69" s="174"/>
      <c r="G69" s="174"/>
      <c r="H69" s="174"/>
      <c r="I69" s="174"/>
      <c r="J69" s="174"/>
      <c r="K69" s="174"/>
      <c r="L69" s="174"/>
      <c r="M69" s="174"/>
      <c r="N69" s="174"/>
      <c r="O69" s="174"/>
      <c r="P69" s="174"/>
      <c r="Q69" s="174"/>
      <c r="R69" s="175"/>
    </row>
    <row r="70" spans="1:18" x14ac:dyDescent="0.3">
      <c r="A70" s="132" t="s">
        <v>477</v>
      </c>
      <c r="B70" s="235" t="s">
        <v>465</v>
      </c>
      <c r="C70" s="173"/>
      <c r="D70" s="174"/>
      <c r="E70" s="174"/>
      <c r="F70" s="174"/>
      <c r="G70" s="174"/>
      <c r="H70" s="174"/>
      <c r="I70" s="174"/>
      <c r="J70" s="174"/>
      <c r="K70" s="174"/>
      <c r="L70" s="174"/>
      <c r="M70" s="174"/>
      <c r="N70" s="174"/>
      <c r="O70" s="174"/>
      <c r="P70" s="174"/>
      <c r="Q70" s="174"/>
      <c r="R70" s="175"/>
    </row>
    <row r="71" spans="1:18" x14ac:dyDescent="0.3">
      <c r="A71" s="132" t="s">
        <v>478</v>
      </c>
      <c r="B71" s="235" t="s">
        <v>466</v>
      </c>
      <c r="C71" s="300">
        <v>1081</v>
      </c>
      <c r="D71" s="301">
        <v>1262</v>
      </c>
      <c r="E71" s="301">
        <v>604</v>
      </c>
      <c r="F71" s="301">
        <v>455</v>
      </c>
      <c r="G71" s="177"/>
      <c r="H71" s="177"/>
      <c r="I71" s="177"/>
      <c r="J71" s="177"/>
      <c r="K71" s="177"/>
      <c r="L71" s="177"/>
      <c r="M71" s="177"/>
      <c r="N71" s="177"/>
      <c r="O71" s="177"/>
      <c r="P71" s="177"/>
      <c r="Q71" s="177"/>
      <c r="R71" s="178"/>
    </row>
    <row r="72" spans="1:18" x14ac:dyDescent="0.3">
      <c r="A72" s="132" t="s">
        <v>468</v>
      </c>
      <c r="B72" s="235" t="s">
        <v>467</v>
      </c>
      <c r="C72" s="176"/>
      <c r="D72" s="177"/>
      <c r="E72" s="177"/>
      <c r="F72" s="177"/>
      <c r="G72" s="177"/>
      <c r="H72" s="177"/>
      <c r="I72" s="177"/>
      <c r="J72" s="177"/>
      <c r="K72" s="177"/>
      <c r="L72" s="177"/>
      <c r="M72" s="177"/>
      <c r="N72" s="177"/>
      <c r="O72" s="177"/>
      <c r="P72" s="177"/>
      <c r="Q72" s="177"/>
      <c r="R72" s="178"/>
    </row>
    <row r="73" spans="1:18" x14ac:dyDescent="0.3">
      <c r="A73" s="236" t="s">
        <v>88</v>
      </c>
      <c r="B73" s="280" t="s">
        <v>89</v>
      </c>
      <c r="C73" s="243"/>
      <c r="D73" s="244">
        <f>SUM(D62:D72)</f>
        <v>1643</v>
      </c>
      <c r="E73" s="244">
        <f>SUM(E62:E72)</f>
        <v>876</v>
      </c>
      <c r="F73" s="244">
        <f>SUM(F62:F72)</f>
        <v>639</v>
      </c>
      <c r="G73" s="244"/>
      <c r="H73" s="244">
        <f>SUM(H62:H72)</f>
        <v>212</v>
      </c>
      <c r="I73" s="244">
        <f>SUM(I62:I72)</f>
        <v>96</v>
      </c>
      <c r="J73" s="244">
        <f>SUM(J62:J72)</f>
        <v>57</v>
      </c>
      <c r="K73" s="244"/>
      <c r="L73" s="244">
        <f>SUM(L62:L72)</f>
        <v>224</v>
      </c>
      <c r="M73" s="244">
        <f>SUM(M62:M72)</f>
        <v>173</v>
      </c>
      <c r="N73" s="244">
        <f>SUM(N62:N72)</f>
        <v>132</v>
      </c>
      <c r="O73" s="244"/>
      <c r="P73" s="244">
        <f>SUM(P62:P72)</f>
        <v>8</v>
      </c>
      <c r="Q73" s="244">
        <f>SUM(Q62:Q72)</f>
        <v>5</v>
      </c>
      <c r="R73" s="245">
        <f>SUM(R62:R72)</f>
        <v>2</v>
      </c>
    </row>
    <row r="74" spans="1:18" x14ac:dyDescent="0.3">
      <c r="A74" s="135" t="s">
        <v>531</v>
      </c>
      <c r="B74" s="237"/>
      <c r="C74" s="820"/>
      <c r="D74" s="821"/>
      <c r="E74" s="821"/>
      <c r="F74" s="821"/>
      <c r="G74" s="821"/>
      <c r="H74" s="821"/>
      <c r="I74" s="821"/>
      <c r="J74" s="821"/>
      <c r="K74" s="821"/>
      <c r="L74" s="821"/>
      <c r="M74" s="821"/>
      <c r="N74" s="821"/>
      <c r="O74" s="821"/>
      <c r="P74" s="821"/>
      <c r="Q74" s="821"/>
      <c r="R74" s="822"/>
    </row>
    <row r="75" spans="1:18" x14ac:dyDescent="0.3">
      <c r="A75" s="233" t="s">
        <v>456</v>
      </c>
      <c r="B75" s="234" t="s">
        <v>455</v>
      </c>
      <c r="C75" s="297"/>
      <c r="D75" s="298"/>
      <c r="E75" s="298"/>
      <c r="F75" s="298"/>
      <c r="G75" s="298"/>
      <c r="H75" s="298"/>
      <c r="I75" s="298"/>
      <c r="J75" s="298"/>
      <c r="K75" s="298"/>
      <c r="L75" s="298"/>
      <c r="M75" s="298"/>
      <c r="N75" s="298"/>
      <c r="O75" s="298"/>
      <c r="P75" s="298"/>
      <c r="Q75" s="298"/>
      <c r="R75" s="299"/>
    </row>
    <row r="76" spans="1:18" x14ac:dyDescent="0.3">
      <c r="A76" s="132" t="s">
        <v>470</v>
      </c>
      <c r="B76" s="235" t="s">
        <v>457</v>
      </c>
      <c r="C76" s="173"/>
      <c r="D76" s="174"/>
      <c r="E76" s="174"/>
      <c r="F76" s="174"/>
      <c r="G76" s="174"/>
      <c r="H76" s="174"/>
      <c r="I76" s="174"/>
      <c r="J76" s="174"/>
      <c r="K76" s="174"/>
      <c r="L76" s="174"/>
      <c r="M76" s="174"/>
      <c r="N76" s="174"/>
      <c r="O76" s="174"/>
      <c r="P76" s="174"/>
      <c r="Q76" s="174"/>
      <c r="R76" s="175"/>
    </row>
    <row r="77" spans="1:18" x14ac:dyDescent="0.3">
      <c r="A77" s="132" t="s">
        <v>471</v>
      </c>
      <c r="B77" s="235" t="s">
        <v>458</v>
      </c>
      <c r="C77" s="173"/>
      <c r="D77" s="174"/>
      <c r="E77" s="174"/>
      <c r="F77" s="174"/>
      <c r="G77" s="174"/>
      <c r="H77" s="174"/>
      <c r="I77" s="174"/>
      <c r="J77" s="174"/>
      <c r="K77" s="174"/>
      <c r="L77" s="174"/>
      <c r="M77" s="174"/>
      <c r="N77" s="174"/>
      <c r="O77" s="174"/>
      <c r="P77" s="174"/>
      <c r="Q77" s="174"/>
      <c r="R77" s="175"/>
    </row>
    <row r="78" spans="1:18" x14ac:dyDescent="0.3">
      <c r="A78" s="132" t="s">
        <v>472</v>
      </c>
      <c r="B78" s="235" t="s">
        <v>459</v>
      </c>
      <c r="C78" s="173"/>
      <c r="D78" s="174"/>
      <c r="E78" s="174"/>
      <c r="F78" s="174"/>
      <c r="G78" s="174"/>
      <c r="H78" s="174"/>
      <c r="I78" s="174"/>
      <c r="J78" s="174"/>
      <c r="K78" s="174"/>
      <c r="L78" s="174"/>
      <c r="M78" s="174"/>
      <c r="N78" s="174"/>
      <c r="O78" s="174"/>
      <c r="P78" s="174"/>
      <c r="Q78" s="174"/>
      <c r="R78" s="175"/>
    </row>
    <row r="79" spans="1:18" x14ac:dyDescent="0.3">
      <c r="A79" s="132" t="s">
        <v>473</v>
      </c>
      <c r="B79" s="235" t="s">
        <v>460</v>
      </c>
      <c r="C79" s="173"/>
      <c r="D79" s="174"/>
      <c r="E79" s="174"/>
      <c r="F79" s="174"/>
      <c r="G79" s="174"/>
      <c r="H79" s="174"/>
      <c r="I79" s="174"/>
      <c r="J79" s="174"/>
      <c r="K79" s="174"/>
      <c r="L79" s="174"/>
      <c r="M79" s="174"/>
      <c r="N79" s="174"/>
      <c r="O79" s="174"/>
      <c r="P79" s="174"/>
      <c r="Q79" s="174"/>
      <c r="R79" s="175"/>
    </row>
    <row r="80" spans="1:18" x14ac:dyDescent="0.3">
      <c r="A80" s="132" t="s">
        <v>474</v>
      </c>
      <c r="B80" s="235" t="s">
        <v>461</v>
      </c>
      <c r="C80" s="173"/>
      <c r="D80" s="174"/>
      <c r="E80" s="174"/>
      <c r="F80" s="174"/>
      <c r="G80" s="174"/>
      <c r="H80" s="174"/>
      <c r="I80" s="174"/>
      <c r="J80" s="174"/>
      <c r="K80" s="174"/>
      <c r="L80" s="174"/>
      <c r="M80" s="174"/>
      <c r="N80" s="174"/>
      <c r="O80" s="174"/>
      <c r="P80" s="174"/>
      <c r="Q80" s="174"/>
      <c r="R80" s="175"/>
    </row>
    <row r="81" spans="1:18" x14ac:dyDescent="0.3">
      <c r="A81" s="132" t="s">
        <v>475</v>
      </c>
      <c r="B81" s="235" t="s">
        <v>462</v>
      </c>
      <c r="C81" s="173"/>
      <c r="D81" s="174"/>
      <c r="E81" s="174"/>
      <c r="F81" s="174"/>
      <c r="G81" s="174"/>
      <c r="H81" s="174"/>
      <c r="I81" s="174"/>
      <c r="J81" s="174"/>
      <c r="K81" s="174"/>
      <c r="L81" s="174"/>
      <c r="M81" s="174"/>
      <c r="N81" s="174"/>
      <c r="O81" s="174"/>
      <c r="P81" s="174"/>
      <c r="Q81" s="174"/>
      <c r="R81" s="175"/>
    </row>
    <row r="82" spans="1:18" x14ac:dyDescent="0.3">
      <c r="A82" s="132" t="s">
        <v>469</v>
      </c>
      <c r="B82" s="235" t="s">
        <v>463</v>
      </c>
      <c r="C82" s="173"/>
      <c r="D82" s="174"/>
      <c r="E82" s="174"/>
      <c r="F82" s="174"/>
      <c r="G82" s="174"/>
      <c r="H82" s="174"/>
      <c r="I82" s="174"/>
      <c r="J82" s="174"/>
      <c r="K82" s="174"/>
      <c r="L82" s="174"/>
      <c r="M82" s="174"/>
      <c r="N82" s="174"/>
      <c r="O82" s="174"/>
      <c r="P82" s="174"/>
      <c r="Q82" s="174"/>
      <c r="R82" s="175"/>
    </row>
    <row r="83" spans="1:18" x14ac:dyDescent="0.3">
      <c r="A83" s="132" t="s">
        <v>476</v>
      </c>
      <c r="B83" s="235" t="s">
        <v>464</v>
      </c>
      <c r="C83" s="173"/>
      <c r="D83" s="174"/>
      <c r="E83" s="174"/>
      <c r="F83" s="174"/>
      <c r="G83" s="174"/>
      <c r="H83" s="174"/>
      <c r="I83" s="174"/>
      <c r="J83" s="174"/>
      <c r="K83" s="174"/>
      <c r="L83" s="174"/>
      <c r="M83" s="174"/>
      <c r="N83" s="174"/>
      <c r="O83" s="174"/>
      <c r="P83" s="174"/>
      <c r="Q83" s="174"/>
      <c r="R83" s="175"/>
    </row>
    <row r="84" spans="1:18" x14ac:dyDescent="0.3">
      <c r="A84" s="132" t="s">
        <v>477</v>
      </c>
      <c r="B84" s="235" t="s">
        <v>465</v>
      </c>
      <c r="C84" s="173"/>
      <c r="D84" s="174"/>
      <c r="E84" s="174"/>
      <c r="F84" s="174"/>
      <c r="G84" s="174"/>
      <c r="H84" s="174"/>
      <c r="I84" s="174"/>
      <c r="J84" s="174"/>
      <c r="K84" s="174"/>
      <c r="L84" s="174"/>
      <c r="M84" s="174"/>
      <c r="N84" s="174"/>
      <c r="O84" s="174"/>
      <c r="P84" s="174"/>
      <c r="Q84" s="174"/>
      <c r="R84" s="175"/>
    </row>
    <row r="85" spans="1:18" x14ac:dyDescent="0.3">
      <c r="A85" s="132" t="s">
        <v>478</v>
      </c>
      <c r="B85" s="235" t="s">
        <v>466</v>
      </c>
      <c r="C85" s="176"/>
      <c r="D85" s="177"/>
      <c r="E85" s="177"/>
      <c r="F85" s="177"/>
      <c r="G85" s="177"/>
      <c r="H85" s="177"/>
      <c r="I85" s="177"/>
      <c r="J85" s="177"/>
      <c r="K85" s="177"/>
      <c r="L85" s="177"/>
      <c r="M85" s="177"/>
      <c r="N85" s="177"/>
      <c r="O85" s="177"/>
      <c r="P85" s="177"/>
      <c r="Q85" s="177"/>
      <c r="R85" s="178"/>
    </row>
    <row r="86" spans="1:18" x14ac:dyDescent="0.3">
      <c r="A86" s="132" t="s">
        <v>468</v>
      </c>
      <c r="B86" s="235" t="s">
        <v>467</v>
      </c>
      <c r="C86" s="300">
        <v>804</v>
      </c>
      <c r="D86" s="301">
        <v>833</v>
      </c>
      <c r="E86" s="301">
        <v>810</v>
      </c>
      <c r="F86" s="301">
        <v>528</v>
      </c>
      <c r="G86" s="301"/>
      <c r="H86" s="301"/>
      <c r="I86" s="301"/>
      <c r="J86" s="301"/>
      <c r="K86" s="301">
        <v>233</v>
      </c>
      <c r="L86" s="301">
        <v>255</v>
      </c>
      <c r="M86" s="301">
        <v>251</v>
      </c>
      <c r="N86" s="301">
        <v>206</v>
      </c>
      <c r="O86" s="301"/>
      <c r="P86" s="301"/>
      <c r="Q86" s="301"/>
      <c r="R86" s="302"/>
    </row>
    <row r="87" spans="1:18" x14ac:dyDescent="0.3">
      <c r="A87" s="236" t="s">
        <v>88</v>
      </c>
      <c r="B87" s="280" t="s">
        <v>89</v>
      </c>
      <c r="C87" s="243"/>
      <c r="D87" s="244">
        <f>SUM(D76:D86)</f>
        <v>833</v>
      </c>
      <c r="E87" s="244">
        <f>SUM(E76:E86)</f>
        <v>810</v>
      </c>
      <c r="F87" s="244">
        <f>SUM(F76:F86)</f>
        <v>528</v>
      </c>
      <c r="G87" s="244"/>
      <c r="H87" s="244" t="s">
        <v>534</v>
      </c>
      <c r="I87" s="244" t="s">
        <v>534</v>
      </c>
      <c r="J87" s="244" t="s">
        <v>534</v>
      </c>
      <c r="K87" s="244"/>
      <c r="L87" s="244">
        <f>SUM(L76:L86)</f>
        <v>255</v>
      </c>
      <c r="M87" s="244">
        <f>SUM(M76:M86)</f>
        <v>251</v>
      </c>
      <c r="N87" s="244">
        <f>SUM(N76:N86)</f>
        <v>206</v>
      </c>
      <c r="O87" s="244"/>
      <c r="P87" s="244" t="s">
        <v>534</v>
      </c>
      <c r="Q87" s="244" t="s">
        <v>534</v>
      </c>
      <c r="R87" s="245" t="s">
        <v>534</v>
      </c>
    </row>
    <row r="88" spans="1:18" x14ac:dyDescent="0.3">
      <c r="A88" s="135" t="s">
        <v>532</v>
      </c>
      <c r="B88" s="237"/>
      <c r="C88" s="820"/>
      <c r="D88" s="821"/>
      <c r="E88" s="821"/>
      <c r="F88" s="821"/>
      <c r="G88" s="821"/>
      <c r="H88" s="821"/>
      <c r="I88" s="821"/>
      <c r="J88" s="821"/>
      <c r="K88" s="821"/>
      <c r="L88" s="821"/>
      <c r="M88" s="821"/>
      <c r="N88" s="821"/>
      <c r="O88" s="821"/>
      <c r="P88" s="821"/>
      <c r="Q88" s="821"/>
      <c r="R88" s="822"/>
    </row>
    <row r="89" spans="1:18" x14ac:dyDescent="0.3">
      <c r="A89" s="233" t="s">
        <v>456</v>
      </c>
      <c r="B89" s="234" t="s">
        <v>455</v>
      </c>
      <c r="C89" s="297"/>
      <c r="D89" s="298"/>
      <c r="E89" s="298"/>
      <c r="F89" s="298"/>
      <c r="G89" s="298"/>
      <c r="H89" s="298"/>
      <c r="I89" s="298"/>
      <c r="J89" s="298"/>
      <c r="K89" s="298"/>
      <c r="L89" s="298"/>
      <c r="M89" s="298"/>
      <c r="N89" s="298"/>
      <c r="O89" s="298"/>
      <c r="P89" s="298"/>
      <c r="Q89" s="298"/>
      <c r="R89" s="299"/>
    </row>
    <row r="90" spans="1:18" x14ac:dyDescent="0.3">
      <c r="A90" s="132" t="s">
        <v>470</v>
      </c>
      <c r="B90" s="235" t="s">
        <v>457</v>
      </c>
      <c r="C90" s="173"/>
      <c r="D90" s="174"/>
      <c r="E90" s="174"/>
      <c r="F90" s="174"/>
      <c r="G90" s="174"/>
      <c r="H90" s="174"/>
      <c r="I90" s="174"/>
      <c r="J90" s="174"/>
      <c r="K90" s="174"/>
      <c r="L90" s="174"/>
      <c r="M90" s="174"/>
      <c r="N90" s="174"/>
      <c r="O90" s="174"/>
      <c r="P90" s="174"/>
      <c r="Q90" s="174"/>
      <c r="R90" s="175"/>
    </row>
    <row r="91" spans="1:18" x14ac:dyDescent="0.3">
      <c r="A91" s="132" t="s">
        <v>471</v>
      </c>
      <c r="B91" s="235" t="s">
        <v>458</v>
      </c>
      <c r="C91" s="173"/>
      <c r="D91" s="174"/>
      <c r="E91" s="174"/>
      <c r="F91" s="174"/>
      <c r="G91" s="174"/>
      <c r="H91" s="174"/>
      <c r="I91" s="174"/>
      <c r="J91" s="174"/>
      <c r="K91" s="174"/>
      <c r="L91" s="174"/>
      <c r="M91" s="174"/>
      <c r="N91" s="174"/>
      <c r="O91" s="174"/>
      <c r="P91" s="174"/>
      <c r="Q91" s="174"/>
      <c r="R91" s="175"/>
    </row>
    <row r="92" spans="1:18" x14ac:dyDescent="0.3">
      <c r="A92" s="132" t="s">
        <v>472</v>
      </c>
      <c r="B92" s="235" t="s">
        <v>459</v>
      </c>
      <c r="C92" s="173"/>
      <c r="D92" s="174"/>
      <c r="E92" s="174"/>
      <c r="F92" s="174"/>
      <c r="G92" s="174"/>
      <c r="H92" s="174"/>
      <c r="I92" s="174"/>
      <c r="J92" s="174"/>
      <c r="K92" s="174"/>
      <c r="L92" s="174"/>
      <c r="M92" s="174"/>
      <c r="N92" s="174"/>
      <c r="O92" s="174"/>
      <c r="P92" s="174"/>
      <c r="Q92" s="174"/>
      <c r="R92" s="175"/>
    </row>
    <row r="93" spans="1:18" x14ac:dyDescent="0.3">
      <c r="A93" s="132" t="s">
        <v>473</v>
      </c>
      <c r="B93" s="235" t="s">
        <v>460</v>
      </c>
      <c r="C93" s="173"/>
      <c r="D93" s="174"/>
      <c r="E93" s="174"/>
      <c r="F93" s="174"/>
      <c r="G93" s="174"/>
      <c r="H93" s="174"/>
      <c r="I93" s="174"/>
      <c r="J93" s="174"/>
      <c r="K93" s="174"/>
      <c r="L93" s="174"/>
      <c r="M93" s="174"/>
      <c r="N93" s="174"/>
      <c r="O93" s="174"/>
      <c r="P93" s="174"/>
      <c r="Q93" s="174"/>
      <c r="R93" s="175"/>
    </row>
    <row r="94" spans="1:18" x14ac:dyDescent="0.3">
      <c r="A94" s="132" t="s">
        <v>474</v>
      </c>
      <c r="B94" s="235" t="s">
        <v>461</v>
      </c>
      <c r="C94" s="173"/>
      <c r="D94" s="174"/>
      <c r="E94" s="174"/>
      <c r="F94" s="174"/>
      <c r="G94" s="174"/>
      <c r="H94" s="174"/>
      <c r="I94" s="174"/>
      <c r="J94" s="174"/>
      <c r="K94" s="174"/>
      <c r="L94" s="174"/>
      <c r="M94" s="174"/>
      <c r="N94" s="174"/>
      <c r="O94" s="174"/>
      <c r="P94" s="174"/>
      <c r="Q94" s="174"/>
      <c r="R94" s="175"/>
    </row>
    <row r="95" spans="1:18" x14ac:dyDescent="0.3">
      <c r="A95" s="132" t="s">
        <v>475</v>
      </c>
      <c r="B95" s="235" t="s">
        <v>462</v>
      </c>
      <c r="C95" s="173"/>
      <c r="D95" s="174"/>
      <c r="E95" s="174"/>
      <c r="F95" s="174"/>
      <c r="G95" s="174"/>
      <c r="H95" s="174"/>
      <c r="I95" s="174"/>
      <c r="J95" s="174"/>
      <c r="K95" s="174"/>
      <c r="L95" s="174"/>
      <c r="M95" s="174"/>
      <c r="N95" s="174"/>
      <c r="O95" s="174"/>
      <c r="P95" s="174"/>
      <c r="Q95" s="174"/>
      <c r="R95" s="175"/>
    </row>
    <row r="96" spans="1:18" x14ac:dyDescent="0.3">
      <c r="A96" s="132" t="s">
        <v>469</v>
      </c>
      <c r="B96" s="235" t="s">
        <v>463</v>
      </c>
      <c r="C96" s="173"/>
      <c r="D96" s="174"/>
      <c r="E96" s="174"/>
      <c r="F96" s="174"/>
      <c r="G96" s="174"/>
      <c r="H96" s="174"/>
      <c r="I96" s="174"/>
      <c r="J96" s="174"/>
      <c r="K96" s="174"/>
      <c r="L96" s="174"/>
      <c r="M96" s="174"/>
      <c r="N96" s="174"/>
      <c r="O96" s="174"/>
      <c r="P96" s="174"/>
      <c r="Q96" s="174"/>
      <c r="R96" s="175"/>
    </row>
    <row r="97" spans="1:18" x14ac:dyDescent="0.3">
      <c r="A97" s="132" t="s">
        <v>476</v>
      </c>
      <c r="B97" s="235" t="s">
        <v>464</v>
      </c>
      <c r="C97" s="173"/>
      <c r="D97" s="174"/>
      <c r="E97" s="174"/>
      <c r="F97" s="174"/>
      <c r="G97" s="174"/>
      <c r="H97" s="174"/>
      <c r="I97" s="174"/>
      <c r="J97" s="174"/>
      <c r="K97" s="174"/>
      <c r="L97" s="174"/>
      <c r="M97" s="174"/>
      <c r="N97" s="174"/>
      <c r="O97" s="301">
        <v>13</v>
      </c>
      <c r="P97" s="301">
        <v>14</v>
      </c>
      <c r="Q97" s="301">
        <v>8</v>
      </c>
      <c r="R97" s="302">
        <v>12</v>
      </c>
    </row>
    <row r="98" spans="1:18" x14ac:dyDescent="0.3">
      <c r="A98" s="132" t="s">
        <v>477</v>
      </c>
      <c r="B98" s="235" t="s">
        <v>465</v>
      </c>
      <c r="C98" s="173"/>
      <c r="D98" s="174"/>
      <c r="E98" s="174"/>
      <c r="F98" s="174"/>
      <c r="G98" s="174"/>
      <c r="H98" s="174"/>
      <c r="I98" s="174"/>
      <c r="J98" s="174"/>
      <c r="K98" s="174"/>
      <c r="L98" s="174"/>
      <c r="M98" s="174"/>
      <c r="N98" s="174"/>
      <c r="O98" s="174"/>
      <c r="P98" s="174"/>
      <c r="Q98" s="174"/>
      <c r="R98" s="175"/>
    </row>
    <row r="99" spans="1:18" x14ac:dyDescent="0.3">
      <c r="A99" s="132" t="s">
        <v>478</v>
      </c>
      <c r="B99" s="235" t="s">
        <v>466</v>
      </c>
      <c r="C99" s="176"/>
      <c r="D99" s="177"/>
      <c r="E99" s="177"/>
      <c r="F99" s="177"/>
      <c r="G99" s="177"/>
      <c r="H99" s="177"/>
      <c r="I99" s="177"/>
      <c r="J99" s="177"/>
      <c r="K99" s="177"/>
      <c r="L99" s="177"/>
      <c r="M99" s="177"/>
      <c r="N99" s="177"/>
      <c r="O99" s="177"/>
      <c r="P99" s="177"/>
      <c r="Q99" s="177"/>
      <c r="R99" s="178"/>
    </row>
    <row r="100" spans="1:18" x14ac:dyDescent="0.3">
      <c r="A100" s="132" t="s">
        <v>468</v>
      </c>
      <c r="B100" s="235" t="s">
        <v>467</v>
      </c>
      <c r="C100" s="176"/>
      <c r="D100" s="177"/>
      <c r="E100" s="177"/>
      <c r="F100" s="177"/>
      <c r="G100" s="177"/>
      <c r="H100" s="177"/>
      <c r="I100" s="177"/>
      <c r="J100" s="177"/>
      <c r="K100" s="177"/>
      <c r="L100" s="177"/>
      <c r="M100" s="177"/>
      <c r="N100" s="177"/>
      <c r="O100" s="177"/>
      <c r="P100" s="177"/>
      <c r="Q100" s="177"/>
      <c r="R100" s="178"/>
    </row>
    <row r="101" spans="1:18" x14ac:dyDescent="0.3">
      <c r="A101" s="236" t="s">
        <v>554</v>
      </c>
      <c r="B101" s="280" t="s">
        <v>89</v>
      </c>
      <c r="C101" s="243"/>
      <c r="D101" s="244" t="s">
        <v>534</v>
      </c>
      <c r="E101" s="244" t="s">
        <v>534</v>
      </c>
      <c r="F101" s="244" t="s">
        <v>534</v>
      </c>
      <c r="G101" s="244" t="s">
        <v>534</v>
      </c>
      <c r="H101" s="244" t="s">
        <v>534</v>
      </c>
      <c r="I101" s="244" t="s">
        <v>534</v>
      </c>
      <c r="J101" s="244" t="s">
        <v>534</v>
      </c>
      <c r="K101" s="244"/>
      <c r="L101" s="244" t="s">
        <v>534</v>
      </c>
      <c r="M101" s="244" t="s">
        <v>534</v>
      </c>
      <c r="N101" s="244" t="s">
        <v>534</v>
      </c>
      <c r="O101" s="244"/>
      <c r="P101" s="244">
        <f>SUM(P90:P100)</f>
        <v>14</v>
      </c>
      <c r="Q101" s="244">
        <f>SUM(Q90:Q100)</f>
        <v>8</v>
      </c>
      <c r="R101" s="245">
        <f>SUM(R90:R100)</f>
        <v>12</v>
      </c>
    </row>
    <row r="102" spans="1:18" x14ac:dyDescent="0.3">
      <c r="A102" s="135" t="s">
        <v>520</v>
      </c>
      <c r="B102" s="899" t="s">
        <v>534</v>
      </c>
      <c r="C102" s="900"/>
      <c r="D102" s="900"/>
      <c r="E102" s="900"/>
      <c r="F102" s="900"/>
      <c r="G102" s="900"/>
      <c r="H102" s="900"/>
      <c r="I102" s="900"/>
      <c r="J102" s="900"/>
      <c r="K102" s="900"/>
      <c r="L102" s="900"/>
      <c r="M102" s="900"/>
      <c r="N102" s="900"/>
      <c r="O102" s="900"/>
      <c r="P102" s="900"/>
      <c r="Q102" s="900"/>
      <c r="R102" s="901"/>
    </row>
    <row r="103" spans="1:18" x14ac:dyDescent="0.3">
      <c r="A103" s="233" t="s">
        <v>456</v>
      </c>
      <c r="B103" s="234" t="s">
        <v>455</v>
      </c>
      <c r="C103" s="297"/>
      <c r="D103" s="298"/>
      <c r="E103" s="298"/>
      <c r="F103" s="298"/>
      <c r="G103" s="298"/>
      <c r="H103" s="298"/>
      <c r="I103" s="298"/>
      <c r="J103" s="298"/>
      <c r="K103" s="298"/>
      <c r="L103" s="298"/>
      <c r="M103" s="298"/>
      <c r="N103" s="298"/>
      <c r="O103" s="298"/>
      <c r="P103" s="298"/>
      <c r="Q103" s="298"/>
      <c r="R103" s="299"/>
    </row>
    <row r="104" spans="1:18" x14ac:dyDescent="0.3">
      <c r="A104" s="132" t="s">
        <v>470</v>
      </c>
      <c r="B104" s="235" t="s">
        <v>457</v>
      </c>
      <c r="C104" s="174">
        <f t="shared" ref="C104:R114" si="0">SUM(C6,C20,C34,C48,C62,C76,C90)</f>
        <v>0</v>
      </c>
      <c r="D104" s="174">
        <f t="shared" si="0"/>
        <v>0</v>
      </c>
      <c r="E104" s="174">
        <f t="shared" si="0"/>
        <v>0</v>
      </c>
      <c r="F104" s="174">
        <f t="shared" si="0"/>
        <v>0</v>
      </c>
      <c r="G104" s="174">
        <f t="shared" si="0"/>
        <v>0</v>
      </c>
      <c r="H104" s="174">
        <f t="shared" si="0"/>
        <v>0</v>
      </c>
      <c r="I104" s="174">
        <f t="shared" si="0"/>
        <v>0</v>
      </c>
      <c r="J104" s="174">
        <f t="shared" si="0"/>
        <v>0</v>
      </c>
      <c r="K104" s="174">
        <f t="shared" si="0"/>
        <v>0</v>
      </c>
      <c r="L104" s="174">
        <f t="shared" si="0"/>
        <v>0</v>
      </c>
      <c r="M104" s="174">
        <f t="shared" si="0"/>
        <v>0</v>
      </c>
      <c r="N104" s="174">
        <f t="shared" si="0"/>
        <v>0</v>
      </c>
      <c r="O104" s="174">
        <f t="shared" si="0"/>
        <v>0</v>
      </c>
      <c r="P104" s="174">
        <f t="shared" si="0"/>
        <v>0</v>
      </c>
      <c r="Q104" s="174">
        <f t="shared" si="0"/>
        <v>0</v>
      </c>
      <c r="R104" s="174">
        <f t="shared" si="0"/>
        <v>0</v>
      </c>
    </row>
    <row r="105" spans="1:18" x14ac:dyDescent="0.3">
      <c r="A105" s="132" t="s">
        <v>471</v>
      </c>
      <c r="B105" s="235" t="s">
        <v>458</v>
      </c>
      <c r="C105" s="174">
        <f t="shared" si="0"/>
        <v>0</v>
      </c>
      <c r="D105" s="174">
        <f t="shared" si="0"/>
        <v>0</v>
      </c>
      <c r="E105" s="174">
        <f t="shared" si="0"/>
        <v>0</v>
      </c>
      <c r="F105" s="174">
        <f t="shared" si="0"/>
        <v>0</v>
      </c>
      <c r="G105" s="174">
        <f t="shared" si="0"/>
        <v>212</v>
      </c>
      <c r="H105" s="174">
        <f t="shared" si="0"/>
        <v>212</v>
      </c>
      <c r="I105" s="174">
        <f t="shared" si="0"/>
        <v>96</v>
      </c>
      <c r="J105" s="174">
        <f t="shared" si="0"/>
        <v>57</v>
      </c>
      <c r="K105" s="174">
        <f t="shared" si="0"/>
        <v>65</v>
      </c>
      <c r="L105" s="174">
        <f t="shared" si="0"/>
        <v>69</v>
      </c>
      <c r="M105" s="174">
        <f t="shared" si="0"/>
        <v>56</v>
      </c>
      <c r="N105" s="174">
        <f t="shared" si="0"/>
        <v>32</v>
      </c>
      <c r="O105" s="174">
        <f t="shared" si="0"/>
        <v>7</v>
      </c>
      <c r="P105" s="174">
        <f t="shared" si="0"/>
        <v>8</v>
      </c>
      <c r="Q105" s="174">
        <f t="shared" si="0"/>
        <v>5</v>
      </c>
      <c r="R105" s="174">
        <f t="shared" si="0"/>
        <v>2</v>
      </c>
    </row>
    <row r="106" spans="1:18" x14ac:dyDescent="0.3">
      <c r="A106" s="132" t="s">
        <v>472</v>
      </c>
      <c r="B106" s="235" t="s">
        <v>459</v>
      </c>
      <c r="C106" s="174">
        <f t="shared" si="0"/>
        <v>1104</v>
      </c>
      <c r="D106" s="174">
        <f t="shared" si="0"/>
        <v>1118</v>
      </c>
      <c r="E106" s="174">
        <f t="shared" si="0"/>
        <v>406</v>
      </c>
      <c r="F106" s="174">
        <f t="shared" si="0"/>
        <v>318</v>
      </c>
      <c r="G106" s="174">
        <f t="shared" si="0"/>
        <v>0</v>
      </c>
      <c r="H106" s="174">
        <f t="shared" si="0"/>
        <v>0</v>
      </c>
      <c r="I106" s="174">
        <f t="shared" si="0"/>
        <v>0</v>
      </c>
      <c r="J106" s="174">
        <f t="shared" si="0"/>
        <v>0</v>
      </c>
      <c r="K106" s="174">
        <f t="shared" si="0"/>
        <v>290</v>
      </c>
      <c r="L106" s="174">
        <f t="shared" si="0"/>
        <v>308</v>
      </c>
      <c r="M106" s="174">
        <f t="shared" si="0"/>
        <v>229</v>
      </c>
      <c r="N106" s="174">
        <f t="shared" si="0"/>
        <v>203</v>
      </c>
      <c r="O106" s="174">
        <f t="shared" si="0"/>
        <v>21</v>
      </c>
      <c r="P106" s="174">
        <f t="shared" si="0"/>
        <v>21</v>
      </c>
      <c r="Q106" s="174">
        <f t="shared" si="0"/>
        <v>16</v>
      </c>
      <c r="R106" s="174">
        <f t="shared" si="0"/>
        <v>16</v>
      </c>
    </row>
    <row r="107" spans="1:18" x14ac:dyDescent="0.3">
      <c r="A107" s="132" t="s">
        <v>473</v>
      </c>
      <c r="B107" s="235" t="s">
        <v>460</v>
      </c>
      <c r="C107" s="174">
        <f t="shared" si="0"/>
        <v>1255</v>
      </c>
      <c r="D107" s="174">
        <f t="shared" si="0"/>
        <v>1485</v>
      </c>
      <c r="E107" s="174">
        <f t="shared" si="0"/>
        <v>669</v>
      </c>
      <c r="F107" s="174">
        <f t="shared" si="0"/>
        <v>507</v>
      </c>
      <c r="G107" s="174">
        <f t="shared" si="0"/>
        <v>0</v>
      </c>
      <c r="H107" s="174">
        <f t="shared" si="0"/>
        <v>0</v>
      </c>
      <c r="I107" s="174">
        <f t="shared" si="0"/>
        <v>0</v>
      </c>
      <c r="J107" s="174">
        <f t="shared" si="0"/>
        <v>0</v>
      </c>
      <c r="K107" s="174">
        <f t="shared" si="0"/>
        <v>972</v>
      </c>
      <c r="L107" s="174">
        <f t="shared" si="0"/>
        <v>1067</v>
      </c>
      <c r="M107" s="174">
        <f t="shared" si="0"/>
        <v>739</v>
      </c>
      <c r="N107" s="174">
        <f t="shared" si="0"/>
        <v>636</v>
      </c>
      <c r="O107" s="174">
        <f t="shared" si="0"/>
        <v>87</v>
      </c>
      <c r="P107" s="174">
        <f t="shared" si="0"/>
        <v>87</v>
      </c>
      <c r="Q107" s="174">
        <f t="shared" si="0"/>
        <v>54</v>
      </c>
      <c r="R107" s="174">
        <f t="shared" si="0"/>
        <v>53</v>
      </c>
    </row>
    <row r="108" spans="1:18" x14ac:dyDescent="0.3">
      <c r="A108" s="132" t="s">
        <v>474</v>
      </c>
      <c r="B108" s="235" t="s">
        <v>461</v>
      </c>
      <c r="C108" s="174">
        <f t="shared" si="0"/>
        <v>662</v>
      </c>
      <c r="D108" s="174">
        <f t="shared" si="0"/>
        <v>669</v>
      </c>
      <c r="E108" s="174">
        <f t="shared" si="0"/>
        <v>110</v>
      </c>
      <c r="F108" s="174">
        <f t="shared" si="0"/>
        <v>110</v>
      </c>
      <c r="G108" s="174">
        <f t="shared" si="0"/>
        <v>0</v>
      </c>
      <c r="H108" s="174">
        <f t="shared" si="0"/>
        <v>0</v>
      </c>
      <c r="I108" s="174">
        <f t="shared" si="0"/>
        <v>0</v>
      </c>
      <c r="J108" s="174">
        <f t="shared" si="0"/>
        <v>0</v>
      </c>
      <c r="K108" s="174">
        <f t="shared" si="0"/>
        <v>240</v>
      </c>
      <c r="L108" s="174">
        <f t="shared" si="0"/>
        <v>257</v>
      </c>
      <c r="M108" s="174">
        <f t="shared" si="0"/>
        <v>94</v>
      </c>
      <c r="N108" s="174">
        <f t="shared" si="0"/>
        <v>92</v>
      </c>
      <c r="O108" s="174">
        <f t="shared" si="0"/>
        <v>0</v>
      </c>
      <c r="P108" s="174">
        <f t="shared" si="0"/>
        <v>0</v>
      </c>
      <c r="Q108" s="174">
        <f t="shared" si="0"/>
        <v>0</v>
      </c>
      <c r="R108" s="174">
        <f t="shared" si="0"/>
        <v>0</v>
      </c>
    </row>
    <row r="109" spans="1:18" x14ac:dyDescent="0.3">
      <c r="A109" s="132" t="s">
        <v>475</v>
      </c>
      <c r="B109" s="235" t="s">
        <v>462</v>
      </c>
      <c r="C109" s="174">
        <f t="shared" si="0"/>
        <v>0</v>
      </c>
      <c r="D109" s="174">
        <f t="shared" si="0"/>
        <v>0</v>
      </c>
      <c r="E109" s="174">
        <f t="shared" si="0"/>
        <v>0</v>
      </c>
      <c r="F109" s="174">
        <f t="shared" si="0"/>
        <v>0</v>
      </c>
      <c r="G109" s="174">
        <f t="shared" si="0"/>
        <v>0</v>
      </c>
      <c r="H109" s="174">
        <f t="shared" si="0"/>
        <v>0</v>
      </c>
      <c r="I109" s="174">
        <f t="shared" si="0"/>
        <v>0</v>
      </c>
      <c r="J109" s="174">
        <f t="shared" si="0"/>
        <v>0</v>
      </c>
      <c r="K109" s="174">
        <f t="shared" si="0"/>
        <v>0</v>
      </c>
      <c r="L109" s="174">
        <f t="shared" si="0"/>
        <v>0</v>
      </c>
      <c r="M109" s="174">
        <f t="shared" si="0"/>
        <v>0</v>
      </c>
      <c r="N109" s="174">
        <f t="shared" si="0"/>
        <v>0</v>
      </c>
      <c r="O109" s="174">
        <f t="shared" si="0"/>
        <v>10</v>
      </c>
      <c r="P109" s="174">
        <f t="shared" si="0"/>
        <v>12</v>
      </c>
      <c r="Q109" s="174">
        <f t="shared" si="0"/>
        <v>9</v>
      </c>
      <c r="R109" s="174">
        <f t="shared" si="0"/>
        <v>9</v>
      </c>
    </row>
    <row r="110" spans="1:18" x14ac:dyDescent="0.3">
      <c r="A110" s="132" t="s">
        <v>469</v>
      </c>
      <c r="B110" s="235" t="s">
        <v>463</v>
      </c>
      <c r="C110" s="174">
        <f t="shared" si="0"/>
        <v>783</v>
      </c>
      <c r="D110" s="174">
        <f t="shared" si="0"/>
        <v>809</v>
      </c>
      <c r="E110" s="174">
        <f t="shared" si="0"/>
        <v>709</v>
      </c>
      <c r="F110" s="174">
        <f t="shared" si="0"/>
        <v>443</v>
      </c>
      <c r="G110" s="174">
        <f t="shared" si="0"/>
        <v>0</v>
      </c>
      <c r="H110" s="174">
        <f t="shared" si="0"/>
        <v>0</v>
      </c>
      <c r="I110" s="174">
        <f t="shared" si="0"/>
        <v>0</v>
      </c>
      <c r="J110" s="174">
        <f t="shared" si="0"/>
        <v>0</v>
      </c>
      <c r="K110" s="174">
        <f t="shared" si="0"/>
        <v>180</v>
      </c>
      <c r="L110" s="174">
        <f t="shared" si="0"/>
        <v>190</v>
      </c>
      <c r="M110" s="174">
        <f t="shared" si="0"/>
        <v>151</v>
      </c>
      <c r="N110" s="174">
        <f t="shared" si="0"/>
        <v>105</v>
      </c>
      <c r="O110" s="174">
        <f t="shared" si="0"/>
        <v>48</v>
      </c>
      <c r="P110" s="174">
        <f t="shared" si="0"/>
        <v>54</v>
      </c>
      <c r="Q110" s="174">
        <f t="shared" si="0"/>
        <v>31</v>
      </c>
      <c r="R110" s="174">
        <f t="shared" si="0"/>
        <v>33</v>
      </c>
    </row>
    <row r="111" spans="1:18" x14ac:dyDescent="0.3">
      <c r="A111" s="132" t="s">
        <v>476</v>
      </c>
      <c r="B111" s="235" t="s">
        <v>464</v>
      </c>
      <c r="C111" s="174">
        <f t="shared" si="0"/>
        <v>1335</v>
      </c>
      <c r="D111" s="174">
        <f t="shared" si="0"/>
        <v>1419</v>
      </c>
      <c r="E111" s="174">
        <f t="shared" si="0"/>
        <v>1336</v>
      </c>
      <c r="F111" s="174">
        <f t="shared" si="0"/>
        <v>837</v>
      </c>
      <c r="G111" s="174">
        <f t="shared" si="0"/>
        <v>0</v>
      </c>
      <c r="H111" s="174">
        <f t="shared" si="0"/>
        <v>0</v>
      </c>
      <c r="I111" s="174">
        <f t="shared" si="0"/>
        <v>0</v>
      </c>
      <c r="J111" s="174">
        <f t="shared" si="0"/>
        <v>0</v>
      </c>
      <c r="K111" s="174">
        <f t="shared" si="0"/>
        <v>307</v>
      </c>
      <c r="L111" s="174">
        <f t="shared" si="0"/>
        <v>337</v>
      </c>
      <c r="M111" s="174">
        <f t="shared" si="0"/>
        <v>256</v>
      </c>
      <c r="N111" s="174">
        <f t="shared" si="0"/>
        <v>242</v>
      </c>
      <c r="O111" s="174">
        <f t="shared" si="0"/>
        <v>52</v>
      </c>
      <c r="P111" s="174">
        <f t="shared" si="0"/>
        <v>73</v>
      </c>
      <c r="Q111" s="174">
        <f t="shared" si="0"/>
        <v>26</v>
      </c>
      <c r="R111" s="174">
        <f t="shared" si="0"/>
        <v>46</v>
      </c>
    </row>
    <row r="112" spans="1:18" x14ac:dyDescent="0.3">
      <c r="A112" s="132" t="s">
        <v>477</v>
      </c>
      <c r="B112" s="235" t="s">
        <v>465</v>
      </c>
      <c r="C112" s="174">
        <f t="shared" si="0"/>
        <v>0</v>
      </c>
      <c r="D112" s="174">
        <f t="shared" si="0"/>
        <v>0</v>
      </c>
      <c r="E112" s="174">
        <f t="shared" si="0"/>
        <v>0</v>
      </c>
      <c r="F112" s="174">
        <f t="shared" si="0"/>
        <v>0</v>
      </c>
      <c r="G112" s="174">
        <f t="shared" si="0"/>
        <v>0</v>
      </c>
      <c r="H112" s="174">
        <f t="shared" si="0"/>
        <v>0</v>
      </c>
      <c r="I112" s="174">
        <f t="shared" si="0"/>
        <v>0</v>
      </c>
      <c r="J112" s="174">
        <f t="shared" si="0"/>
        <v>0</v>
      </c>
      <c r="K112" s="174">
        <f t="shared" si="0"/>
        <v>0</v>
      </c>
      <c r="L112" s="174">
        <f t="shared" si="0"/>
        <v>0</v>
      </c>
      <c r="M112" s="174">
        <f t="shared" si="0"/>
        <v>0</v>
      </c>
      <c r="N112" s="174">
        <f t="shared" si="0"/>
        <v>0</v>
      </c>
      <c r="O112" s="174">
        <f t="shared" si="0"/>
        <v>0</v>
      </c>
      <c r="P112" s="174">
        <f t="shared" si="0"/>
        <v>0</v>
      </c>
      <c r="Q112" s="174">
        <f t="shared" si="0"/>
        <v>0</v>
      </c>
      <c r="R112" s="174">
        <f t="shared" si="0"/>
        <v>0</v>
      </c>
    </row>
    <row r="113" spans="1:18" x14ac:dyDescent="0.3">
      <c r="A113" s="132" t="s">
        <v>478</v>
      </c>
      <c r="B113" s="235" t="s">
        <v>466</v>
      </c>
      <c r="C113" s="177">
        <f t="shared" si="0"/>
        <v>1081</v>
      </c>
      <c r="D113" s="177">
        <f t="shared" si="0"/>
        <v>1262</v>
      </c>
      <c r="E113" s="177">
        <f t="shared" si="0"/>
        <v>604</v>
      </c>
      <c r="F113" s="177">
        <f t="shared" si="0"/>
        <v>455</v>
      </c>
      <c r="G113" s="177">
        <f t="shared" si="0"/>
        <v>0</v>
      </c>
      <c r="H113" s="177">
        <f t="shared" si="0"/>
        <v>0</v>
      </c>
      <c r="I113" s="177">
        <f t="shared" si="0"/>
        <v>0</v>
      </c>
      <c r="J113" s="177">
        <f t="shared" si="0"/>
        <v>0</v>
      </c>
      <c r="K113" s="177">
        <f t="shared" si="0"/>
        <v>0</v>
      </c>
      <c r="L113" s="177">
        <f t="shared" si="0"/>
        <v>0</v>
      </c>
      <c r="M113" s="177">
        <f t="shared" si="0"/>
        <v>0</v>
      </c>
      <c r="N113" s="177">
        <f t="shared" si="0"/>
        <v>0</v>
      </c>
      <c r="O113" s="177">
        <f t="shared" si="0"/>
        <v>0</v>
      </c>
      <c r="P113" s="177">
        <f t="shared" si="0"/>
        <v>0</v>
      </c>
      <c r="Q113" s="177">
        <f t="shared" si="0"/>
        <v>0</v>
      </c>
      <c r="R113" s="177">
        <f t="shared" si="0"/>
        <v>0</v>
      </c>
    </row>
    <row r="114" spans="1:18" x14ac:dyDescent="0.3">
      <c r="A114" s="132" t="s">
        <v>468</v>
      </c>
      <c r="B114" s="235" t="s">
        <v>467</v>
      </c>
      <c r="C114" s="177">
        <f t="shared" si="0"/>
        <v>1050</v>
      </c>
      <c r="D114" s="177">
        <f t="shared" si="0"/>
        <v>1086</v>
      </c>
      <c r="E114" s="177">
        <f t="shared" si="0"/>
        <v>1063</v>
      </c>
      <c r="F114" s="177">
        <f t="shared" si="0"/>
        <v>675</v>
      </c>
      <c r="G114" s="177">
        <f t="shared" si="0"/>
        <v>0</v>
      </c>
      <c r="H114" s="177">
        <f t="shared" si="0"/>
        <v>0</v>
      </c>
      <c r="I114" s="177">
        <f t="shared" si="0"/>
        <v>0</v>
      </c>
      <c r="J114" s="177">
        <f t="shared" si="0"/>
        <v>0</v>
      </c>
      <c r="K114" s="177">
        <f t="shared" si="0"/>
        <v>401</v>
      </c>
      <c r="L114" s="177">
        <f t="shared" si="0"/>
        <v>432</v>
      </c>
      <c r="M114" s="177">
        <f t="shared" si="0"/>
        <v>387</v>
      </c>
      <c r="N114" s="177">
        <f t="shared" si="0"/>
        <v>310</v>
      </c>
      <c r="O114" s="177">
        <f t="shared" si="0"/>
        <v>0</v>
      </c>
      <c r="P114" s="177">
        <f t="shared" si="0"/>
        <v>0</v>
      </c>
      <c r="Q114" s="177">
        <f t="shared" si="0"/>
        <v>0</v>
      </c>
      <c r="R114" s="177">
        <f t="shared" si="0"/>
        <v>0</v>
      </c>
    </row>
    <row r="115" spans="1:18" ht="14.4" thickBot="1" x14ac:dyDescent="0.35">
      <c r="A115" s="134" t="s">
        <v>533</v>
      </c>
      <c r="B115" s="306" t="s">
        <v>89</v>
      </c>
      <c r="C115" s="181">
        <f>SUM(C104:C114)</f>
        <v>7270</v>
      </c>
      <c r="D115" s="179">
        <f>SUM(D104:D114)</f>
        <v>7848</v>
      </c>
      <c r="E115" s="179">
        <f>SUM(E104:E114)</f>
        <v>4897</v>
      </c>
      <c r="F115" s="179">
        <f>SUM(F104:F114)</f>
        <v>3345</v>
      </c>
      <c r="G115" s="181">
        <f>SUM(G104:G114)</f>
        <v>212</v>
      </c>
      <c r="H115" s="179">
        <f>SUM(H104:H113)</f>
        <v>212</v>
      </c>
      <c r="I115" s="179">
        <f t="shared" ref="I115:O115" si="1">SUM(I104:I114)</f>
        <v>96</v>
      </c>
      <c r="J115" s="179">
        <f t="shared" si="1"/>
        <v>57</v>
      </c>
      <c r="K115" s="181">
        <f t="shared" si="1"/>
        <v>2455</v>
      </c>
      <c r="L115" s="179">
        <f t="shared" si="1"/>
        <v>2660</v>
      </c>
      <c r="M115" s="179">
        <f t="shared" si="1"/>
        <v>1912</v>
      </c>
      <c r="N115" s="179">
        <f t="shared" si="1"/>
        <v>1620</v>
      </c>
      <c r="O115" s="181">
        <f t="shared" si="1"/>
        <v>225</v>
      </c>
      <c r="P115" s="179">
        <f>SUM(P104:P113)</f>
        <v>255</v>
      </c>
      <c r="Q115" s="179">
        <f>SUM(Q104:Q114)</f>
        <v>141</v>
      </c>
      <c r="R115" s="180">
        <f>SUM(R104:R114)</f>
        <v>159</v>
      </c>
    </row>
  </sheetData>
  <mergeCells count="14">
    <mergeCell ref="C46:R46"/>
    <mergeCell ref="C60:R60"/>
    <mergeCell ref="C74:R74"/>
    <mergeCell ref="C88:R88"/>
    <mergeCell ref="B102:R102"/>
    <mergeCell ref="C32:R32"/>
    <mergeCell ref="C4:R4"/>
    <mergeCell ref="C18:R18"/>
    <mergeCell ref="A1:R1"/>
    <mergeCell ref="C2:F2"/>
    <mergeCell ref="G2:J2"/>
    <mergeCell ref="K2:N2"/>
    <mergeCell ref="O2:R2"/>
    <mergeCell ref="A2:B3"/>
  </mergeCells>
  <pageMargins left="0.7" right="0.7" top="0.75" bottom="0.75" header="0.3" footer="0.3"/>
  <pageSetup paperSize="9" scale="51"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X21"/>
  <sheetViews>
    <sheetView workbookViewId="0">
      <selection activeCell="A8" sqref="A8"/>
    </sheetView>
  </sheetViews>
  <sheetFormatPr defaultColWidth="9.109375" defaultRowHeight="14.4" x14ac:dyDescent="0.3"/>
  <cols>
    <col min="1" max="1" width="28.109375" style="2" customWidth="1"/>
    <col min="2" max="2" width="12.6640625" style="3" customWidth="1"/>
    <col min="3" max="3" width="9.21875" style="1" customWidth="1"/>
    <col min="4" max="4" width="8.5546875" style="1" customWidth="1"/>
    <col min="5" max="5" width="9" style="1" customWidth="1"/>
    <col min="6" max="6" width="9.109375" style="1" customWidth="1"/>
    <col min="7" max="7" width="9" style="1" customWidth="1"/>
    <col min="8" max="8" width="17.44140625" style="1" customWidth="1"/>
    <col min="9" max="9" width="10.5546875" style="1" customWidth="1"/>
    <col min="10" max="10" width="13.21875" style="1" customWidth="1"/>
    <col min="11" max="11" width="15.21875" style="1" customWidth="1"/>
    <col min="12" max="12" width="13.21875" style="1" customWidth="1"/>
    <col min="13" max="13" width="14.88671875" style="1" customWidth="1"/>
    <col min="14" max="14" width="11.88671875" style="1" customWidth="1"/>
    <col min="15" max="18" width="9.109375" style="47"/>
    <col min="19" max="16384" width="9.109375" style="1"/>
  </cols>
  <sheetData>
    <row r="1" spans="1:24" ht="42.75" customHeight="1" thickBot="1" x14ac:dyDescent="0.35">
      <c r="A1" s="902" t="s">
        <v>427</v>
      </c>
      <c r="B1" s="903"/>
      <c r="C1" s="903"/>
      <c r="D1" s="903"/>
      <c r="E1" s="903"/>
      <c r="F1" s="903"/>
      <c r="G1" s="903"/>
      <c r="H1" s="903"/>
      <c r="I1" s="903"/>
      <c r="J1" s="903"/>
      <c r="K1" s="903"/>
      <c r="L1" s="903"/>
      <c r="M1" s="904"/>
      <c r="N1" s="905"/>
    </row>
    <row r="2" spans="1:24" s="5" customFormat="1" ht="16.5" customHeight="1" x14ac:dyDescent="0.3">
      <c r="A2" s="909" t="s">
        <v>520</v>
      </c>
      <c r="B2" s="913" t="s">
        <v>21</v>
      </c>
      <c r="C2" s="914"/>
      <c r="D2" s="914"/>
      <c r="E2" s="914"/>
      <c r="F2" s="914"/>
      <c r="G2" s="914"/>
      <c r="H2" s="914"/>
      <c r="I2" s="915"/>
      <c r="J2" s="910" t="s">
        <v>602</v>
      </c>
      <c r="K2" s="911"/>
      <c r="L2" s="912"/>
      <c r="M2" s="906" t="s">
        <v>604</v>
      </c>
      <c r="N2" s="876" t="s">
        <v>81</v>
      </c>
      <c r="Q2" s="1"/>
      <c r="R2" s="1"/>
      <c r="S2" s="1"/>
      <c r="T2" s="1"/>
    </row>
    <row r="3" spans="1:24" s="5" customFormat="1" ht="52.5" customHeight="1" thickBot="1" x14ac:dyDescent="0.35">
      <c r="A3" s="890"/>
      <c r="B3" s="246" t="s">
        <v>104</v>
      </c>
      <c r="C3" s="246" t="s">
        <v>22</v>
      </c>
      <c r="D3" s="246" t="s">
        <v>23</v>
      </c>
      <c r="E3" s="246" t="s">
        <v>24</v>
      </c>
      <c r="F3" s="246" t="s">
        <v>25</v>
      </c>
      <c r="G3" s="246" t="s">
        <v>26</v>
      </c>
      <c r="H3" s="246" t="s">
        <v>67</v>
      </c>
      <c r="I3" s="246" t="s">
        <v>479</v>
      </c>
      <c r="J3" s="247" t="s">
        <v>601</v>
      </c>
      <c r="K3" s="247" t="s">
        <v>510</v>
      </c>
      <c r="L3" s="247" t="s">
        <v>603</v>
      </c>
      <c r="M3" s="907"/>
      <c r="N3" s="908"/>
      <c r="Q3" s="1"/>
      <c r="R3" s="1"/>
      <c r="S3" s="1"/>
      <c r="T3" s="1"/>
    </row>
    <row r="4" spans="1:24" ht="15" customHeight="1" x14ac:dyDescent="0.3">
      <c r="A4" s="352" t="s">
        <v>526</v>
      </c>
      <c r="B4" s="353">
        <v>106.056</v>
      </c>
      <c r="C4" s="354">
        <v>12.3</v>
      </c>
      <c r="D4" s="354">
        <v>31.623999999999999</v>
      </c>
      <c r="E4" s="354">
        <v>57.887999999999998</v>
      </c>
      <c r="F4" s="354">
        <v>2.2440000000000002</v>
      </c>
      <c r="G4" s="354">
        <v>1</v>
      </c>
      <c r="H4" s="354"/>
      <c r="I4" s="354">
        <v>1</v>
      </c>
      <c r="J4" s="354">
        <v>2</v>
      </c>
      <c r="K4" s="354">
        <v>0.52600000000000002</v>
      </c>
      <c r="L4" s="354">
        <v>16.216000000000001</v>
      </c>
      <c r="M4" s="355">
        <v>33.784999999999997</v>
      </c>
      <c r="N4" s="356">
        <v>158.583</v>
      </c>
      <c r="O4" s="351"/>
      <c r="P4" s="351"/>
      <c r="Q4" s="351"/>
      <c r="R4" s="351"/>
      <c r="S4" s="349"/>
      <c r="T4" s="349"/>
      <c r="U4" s="333"/>
      <c r="V4" s="333"/>
      <c r="W4" s="333"/>
      <c r="X4" s="333"/>
    </row>
    <row r="5" spans="1:24" ht="15" customHeight="1" thickBot="1" x14ac:dyDescent="0.35">
      <c r="A5" s="357" t="s">
        <v>599</v>
      </c>
      <c r="B5" s="358">
        <v>43.548999999999999</v>
      </c>
      <c r="C5" s="359">
        <v>0.5</v>
      </c>
      <c r="D5" s="359">
        <v>13.916</v>
      </c>
      <c r="E5" s="359">
        <v>26.635999999999999</v>
      </c>
      <c r="F5" s="359">
        <v>1.4970000000000001</v>
      </c>
      <c r="G5" s="359"/>
      <c r="H5" s="359"/>
      <c r="I5" s="359">
        <v>1</v>
      </c>
      <c r="J5" s="359"/>
      <c r="K5" s="359"/>
      <c r="L5" s="359">
        <v>15.083</v>
      </c>
      <c r="M5" s="360">
        <v>28.318000000000001</v>
      </c>
      <c r="N5" s="361">
        <v>86.95</v>
      </c>
      <c r="O5" s="351"/>
      <c r="P5" s="351"/>
      <c r="Q5" s="351"/>
      <c r="R5" s="351"/>
      <c r="S5" s="349"/>
      <c r="T5" s="349"/>
      <c r="U5" s="333"/>
      <c r="V5" s="333"/>
      <c r="W5" s="333"/>
      <c r="X5" s="333"/>
    </row>
    <row r="6" spans="1:24" ht="15" customHeight="1" x14ac:dyDescent="0.3">
      <c r="A6" s="391" t="s">
        <v>527</v>
      </c>
      <c r="B6" s="392">
        <v>73.939000000000007</v>
      </c>
      <c r="C6" s="393">
        <v>5.4989999999999997</v>
      </c>
      <c r="D6" s="393">
        <v>15.182</v>
      </c>
      <c r="E6" s="393">
        <v>46.692</v>
      </c>
      <c r="F6" s="393">
        <v>5.5659999999999998</v>
      </c>
      <c r="G6" s="393">
        <v>1</v>
      </c>
      <c r="H6" s="393"/>
      <c r="I6" s="393"/>
      <c r="J6" s="393">
        <v>0.58199999999999996</v>
      </c>
      <c r="K6" s="393">
        <v>2.3159999999999998</v>
      </c>
      <c r="L6" s="393">
        <v>0.11700000000000001</v>
      </c>
      <c r="M6" s="394">
        <v>32.811</v>
      </c>
      <c r="N6" s="395">
        <v>109.76500000000001</v>
      </c>
      <c r="O6" s="389"/>
      <c r="P6" s="389"/>
      <c r="Q6" s="389"/>
      <c r="R6" s="389"/>
      <c r="S6" s="389"/>
      <c r="T6" s="389"/>
      <c r="U6" s="351"/>
      <c r="V6" s="351"/>
      <c r="W6" s="351"/>
      <c r="X6" s="351"/>
    </row>
    <row r="7" spans="1:24" ht="15" customHeight="1" thickBot="1" x14ac:dyDescent="0.35">
      <c r="A7" s="396" t="s">
        <v>599</v>
      </c>
      <c r="B7" s="397">
        <v>33.646000000000001</v>
      </c>
      <c r="C7" s="398">
        <v>2.4990000000000001</v>
      </c>
      <c r="D7" s="398">
        <v>5.782</v>
      </c>
      <c r="E7" s="398">
        <v>23.364000000000001</v>
      </c>
      <c r="F7" s="398">
        <v>1.0009999999999999</v>
      </c>
      <c r="G7" s="398">
        <v>1</v>
      </c>
      <c r="H7" s="398"/>
      <c r="I7" s="398"/>
      <c r="J7" s="398">
        <v>8.5000000000000006E-2</v>
      </c>
      <c r="K7" s="398">
        <v>0.124</v>
      </c>
      <c r="L7" s="398"/>
      <c r="M7" s="399">
        <v>28.074999999999999</v>
      </c>
      <c r="N7" s="400">
        <v>61.930000000000007</v>
      </c>
      <c r="O7" s="389"/>
      <c r="P7" s="389"/>
      <c r="Q7" s="389"/>
      <c r="R7" s="389"/>
      <c r="S7" s="401"/>
      <c r="T7" s="389"/>
      <c r="U7" s="351"/>
      <c r="V7" s="351"/>
      <c r="W7" s="351"/>
      <c r="X7" s="351"/>
    </row>
    <row r="8" spans="1:24" ht="15" customHeight="1" x14ac:dyDescent="0.3">
      <c r="A8" s="404" t="s">
        <v>528</v>
      </c>
      <c r="B8" s="405">
        <v>62.702000000000005</v>
      </c>
      <c r="C8" s="406">
        <v>5.2489999999999997</v>
      </c>
      <c r="D8" s="406">
        <v>14.651</v>
      </c>
      <c r="E8" s="406">
        <v>31.199000000000002</v>
      </c>
      <c r="F8" s="406">
        <v>11.581</v>
      </c>
      <c r="G8" s="406">
        <v>2.1999999999999999E-2</v>
      </c>
      <c r="H8" s="406"/>
      <c r="I8" s="406"/>
      <c r="J8" s="406"/>
      <c r="K8" s="406">
        <v>0.54700000000000004</v>
      </c>
      <c r="L8" s="406">
        <v>1</v>
      </c>
      <c r="M8" s="407">
        <v>36.234000000000002</v>
      </c>
      <c r="N8" s="408">
        <v>100.483</v>
      </c>
      <c r="O8" s="402"/>
      <c r="P8" s="402"/>
      <c r="Q8" s="402"/>
      <c r="R8" s="402"/>
      <c r="S8" s="402"/>
      <c r="T8" s="402"/>
      <c r="U8" s="390"/>
      <c r="V8" s="390"/>
      <c r="W8" s="390"/>
      <c r="X8" s="390"/>
    </row>
    <row r="9" spans="1:24" ht="15" customHeight="1" thickBot="1" x14ac:dyDescent="0.35">
      <c r="A9" s="409" t="s">
        <v>600</v>
      </c>
      <c r="B9" s="410">
        <v>24.527999999999999</v>
      </c>
      <c r="C9" s="411"/>
      <c r="D9" s="411">
        <v>4.9489999999999998</v>
      </c>
      <c r="E9" s="411">
        <v>14.747999999999999</v>
      </c>
      <c r="F9" s="411">
        <v>4.8310000000000004</v>
      </c>
      <c r="G9" s="411"/>
      <c r="H9" s="411"/>
      <c r="I9" s="411"/>
      <c r="J9" s="411"/>
      <c r="K9" s="411">
        <v>0.53200000000000003</v>
      </c>
      <c r="L9" s="411">
        <v>1</v>
      </c>
      <c r="M9" s="412">
        <v>25.393000000000001</v>
      </c>
      <c r="N9" s="413">
        <v>51.453000000000003</v>
      </c>
      <c r="O9" s="402"/>
      <c r="P9" s="402"/>
      <c r="Q9" s="402"/>
      <c r="R9" s="402"/>
      <c r="S9" s="402"/>
      <c r="T9" s="402"/>
      <c r="U9" s="390"/>
      <c r="V9" s="390"/>
      <c r="W9" s="390"/>
      <c r="X9" s="390"/>
    </row>
    <row r="10" spans="1:24" ht="15" customHeight="1" x14ac:dyDescent="0.3">
      <c r="A10" s="416" t="s">
        <v>529</v>
      </c>
      <c r="B10" s="417">
        <v>73.295999999999992</v>
      </c>
      <c r="C10" s="418">
        <v>6.05</v>
      </c>
      <c r="D10" s="418">
        <v>16.532</v>
      </c>
      <c r="E10" s="418">
        <v>41.411000000000001</v>
      </c>
      <c r="F10" s="418">
        <v>8.3010000000000002</v>
      </c>
      <c r="G10" s="418">
        <v>1.002</v>
      </c>
      <c r="H10" s="418"/>
      <c r="I10" s="418"/>
      <c r="J10" s="418">
        <v>4.1779999999999999</v>
      </c>
      <c r="K10" s="418">
        <v>14.07</v>
      </c>
      <c r="L10" s="418">
        <v>11.707000000000001</v>
      </c>
      <c r="M10" s="419">
        <v>27.632000000000001</v>
      </c>
      <c r="N10" s="420">
        <v>130.88299999999998</v>
      </c>
      <c r="O10" s="414"/>
      <c r="P10" s="414"/>
      <c r="Q10" s="414"/>
      <c r="R10" s="414"/>
      <c r="S10" s="414"/>
      <c r="T10" s="414"/>
      <c r="U10" s="403"/>
      <c r="V10" s="403"/>
      <c r="W10" s="403"/>
      <c r="X10" s="403"/>
    </row>
    <row r="11" spans="1:24" ht="15" customHeight="1" thickBot="1" x14ac:dyDescent="0.35">
      <c r="A11" s="421" t="s">
        <v>600</v>
      </c>
      <c r="B11" s="422">
        <v>9.3520000000000003</v>
      </c>
      <c r="C11" s="423">
        <v>1</v>
      </c>
      <c r="D11" s="423">
        <v>1.998</v>
      </c>
      <c r="E11" s="423">
        <v>4.9509999999999996</v>
      </c>
      <c r="F11" s="423">
        <v>1.403</v>
      </c>
      <c r="G11" s="423"/>
      <c r="H11" s="423"/>
      <c r="I11" s="423"/>
      <c r="J11" s="423">
        <v>1</v>
      </c>
      <c r="K11" s="423">
        <v>2.4129999999999998</v>
      </c>
      <c r="L11" s="423">
        <v>4.024</v>
      </c>
      <c r="M11" s="424">
        <v>16.015999999999998</v>
      </c>
      <c r="N11" s="425">
        <v>32.805</v>
      </c>
      <c r="O11" s="414"/>
      <c r="P11" s="414"/>
      <c r="Q11" s="414"/>
      <c r="R11" s="414"/>
      <c r="S11" s="414"/>
      <c r="T11" s="414"/>
      <c r="U11" s="403"/>
      <c r="V11" s="403"/>
      <c r="W11" s="403"/>
      <c r="X11" s="403"/>
    </row>
    <row r="12" spans="1:24" ht="12.75" customHeight="1" x14ac:dyDescent="0.3">
      <c r="A12" s="428" t="s">
        <v>530</v>
      </c>
      <c r="B12" s="429">
        <v>89.162000000000006</v>
      </c>
      <c r="C12" s="430">
        <v>7.335</v>
      </c>
      <c r="D12" s="430">
        <v>10.265000000000001</v>
      </c>
      <c r="E12" s="430">
        <v>42.784999999999997</v>
      </c>
      <c r="F12" s="430">
        <v>9.1959999999999997</v>
      </c>
      <c r="G12" s="430">
        <v>19.581</v>
      </c>
      <c r="H12" s="430"/>
      <c r="I12" s="430"/>
      <c r="J12" s="430">
        <v>1.0009999999999999</v>
      </c>
      <c r="K12" s="430"/>
      <c r="L12" s="430">
        <v>0.29699999999999999</v>
      </c>
      <c r="M12" s="431">
        <v>22.286999999999999</v>
      </c>
      <c r="N12" s="432">
        <v>112.74700000000001</v>
      </c>
      <c r="O12" s="439"/>
      <c r="P12" s="439"/>
      <c r="Q12" s="439"/>
      <c r="R12" s="439"/>
      <c r="S12" s="438"/>
      <c r="T12" s="426"/>
      <c r="U12" s="415"/>
      <c r="V12" s="415"/>
      <c r="W12" s="415"/>
      <c r="X12" s="415"/>
    </row>
    <row r="13" spans="1:24" ht="27" customHeight="1" thickBot="1" x14ac:dyDescent="0.35">
      <c r="A13" s="433" t="s">
        <v>600</v>
      </c>
      <c r="B13" s="434">
        <v>64.679000000000002</v>
      </c>
      <c r="C13" s="435">
        <v>2.0009999999999999</v>
      </c>
      <c r="D13" s="435">
        <v>7.4989999999999997</v>
      </c>
      <c r="E13" s="435">
        <v>32.311</v>
      </c>
      <c r="F13" s="435">
        <v>8.6959999999999997</v>
      </c>
      <c r="G13" s="435">
        <v>14.172000000000001</v>
      </c>
      <c r="H13" s="435"/>
      <c r="I13" s="435"/>
      <c r="J13" s="435">
        <v>1.0009999999999999</v>
      </c>
      <c r="K13" s="435"/>
      <c r="L13" s="435">
        <v>0.222</v>
      </c>
      <c r="M13" s="436">
        <v>18.286999999999999</v>
      </c>
      <c r="N13" s="437">
        <v>84.188999999999993</v>
      </c>
      <c r="O13" s="439"/>
      <c r="P13" s="439"/>
      <c r="Q13" s="439"/>
      <c r="R13" s="439"/>
      <c r="S13" s="438"/>
      <c r="T13" s="426"/>
      <c r="U13" s="415"/>
      <c r="V13" s="415"/>
      <c r="W13" s="415"/>
      <c r="X13" s="415"/>
    </row>
    <row r="14" spans="1:24" ht="15" customHeight="1" x14ac:dyDescent="0.3">
      <c r="A14" s="442" t="s">
        <v>531</v>
      </c>
      <c r="B14" s="443">
        <v>32.9</v>
      </c>
      <c r="C14" s="444">
        <v>2.415</v>
      </c>
      <c r="D14" s="444">
        <v>5.19</v>
      </c>
      <c r="E14" s="444">
        <v>20.937999999999999</v>
      </c>
      <c r="F14" s="444">
        <v>3.1869999999999998</v>
      </c>
      <c r="G14" s="444">
        <v>1.17</v>
      </c>
      <c r="H14" s="444"/>
      <c r="I14" s="444"/>
      <c r="J14" s="444"/>
      <c r="K14" s="444">
        <v>0.2</v>
      </c>
      <c r="L14" s="444"/>
      <c r="M14" s="445">
        <v>11.834</v>
      </c>
      <c r="N14" s="446">
        <v>44.933999999999997</v>
      </c>
      <c r="O14" s="440"/>
      <c r="P14" s="440"/>
      <c r="Q14" s="441"/>
      <c r="R14" s="441"/>
      <c r="S14" s="440"/>
      <c r="T14" s="440"/>
      <c r="U14" s="427"/>
      <c r="V14" s="427"/>
      <c r="W14" s="427"/>
      <c r="X14" s="427"/>
    </row>
    <row r="15" spans="1:24" ht="45" customHeight="1" thickBot="1" x14ac:dyDescent="0.35">
      <c r="A15" s="447" t="s">
        <v>599</v>
      </c>
      <c r="B15" s="448">
        <v>7.55</v>
      </c>
      <c r="C15" s="449"/>
      <c r="D15" s="449">
        <v>1.056</v>
      </c>
      <c r="E15" s="449">
        <v>5.72</v>
      </c>
      <c r="F15" s="449">
        <v>0.64800000000000002</v>
      </c>
      <c r="G15" s="449">
        <v>0.126</v>
      </c>
      <c r="H15" s="449"/>
      <c r="I15" s="449"/>
      <c r="J15" s="449"/>
      <c r="K15" s="449"/>
      <c r="L15" s="449"/>
      <c r="M15" s="450">
        <v>9.4169999999999998</v>
      </c>
      <c r="N15" s="451">
        <v>16.966999999999999</v>
      </c>
      <c r="O15" s="440"/>
      <c r="P15" s="440"/>
      <c r="Q15" s="440"/>
      <c r="R15" s="440"/>
      <c r="S15" s="440"/>
      <c r="T15" s="440"/>
      <c r="U15" s="427"/>
      <c r="V15" s="427"/>
      <c r="W15" s="427"/>
      <c r="X15" s="427"/>
    </row>
    <row r="16" spans="1:24" ht="15" customHeight="1" x14ac:dyDescent="0.3">
      <c r="A16" s="362" t="s">
        <v>588</v>
      </c>
      <c r="B16" s="363">
        <v>28.082000000000001</v>
      </c>
      <c r="C16" s="364"/>
      <c r="D16" s="364">
        <v>0.55200000000000005</v>
      </c>
      <c r="E16" s="364">
        <v>27.53</v>
      </c>
      <c r="F16" s="364"/>
      <c r="G16" s="364"/>
      <c r="H16" s="364"/>
      <c r="I16" s="364"/>
      <c r="J16" s="364">
        <v>13.555999999999999</v>
      </c>
      <c r="K16" s="364">
        <v>10.93</v>
      </c>
      <c r="L16" s="364">
        <v>14.385</v>
      </c>
      <c r="M16" s="365">
        <v>19.731999999999999</v>
      </c>
      <c r="N16" s="366">
        <v>86.685000000000002</v>
      </c>
      <c r="O16" s="387"/>
      <c r="P16" s="387"/>
      <c r="Q16" s="387"/>
      <c r="R16" s="387"/>
      <c r="S16" s="386"/>
      <c r="T16" s="349"/>
      <c r="U16" s="95"/>
      <c r="V16" s="95"/>
      <c r="W16" s="95"/>
      <c r="X16" s="95"/>
    </row>
    <row r="17" spans="1:24" ht="16.5" customHeight="1" thickBot="1" x14ac:dyDescent="0.35">
      <c r="A17" s="367" t="s">
        <v>600</v>
      </c>
      <c r="B17" s="368">
        <v>8.1649999999999991</v>
      </c>
      <c r="C17" s="369"/>
      <c r="D17" s="369"/>
      <c r="E17" s="369">
        <v>8.1649999999999991</v>
      </c>
      <c r="F17" s="369"/>
      <c r="G17" s="369"/>
      <c r="H17" s="369"/>
      <c r="I17" s="369"/>
      <c r="J17" s="369">
        <v>3.92</v>
      </c>
      <c r="K17" s="369">
        <v>5.3860000000000001</v>
      </c>
      <c r="L17" s="369">
        <v>6.5010000000000003</v>
      </c>
      <c r="M17" s="370">
        <v>14.243</v>
      </c>
      <c r="N17" s="371">
        <v>38.215000000000003</v>
      </c>
      <c r="O17" s="387"/>
      <c r="P17" s="387"/>
      <c r="Q17" s="387"/>
      <c r="R17" s="387"/>
      <c r="S17" s="386"/>
      <c r="T17" s="349"/>
      <c r="U17" s="349"/>
      <c r="V17" s="349"/>
      <c r="W17" s="349"/>
      <c r="X17" s="349"/>
    </row>
    <row r="18" spans="1:24" ht="14.4" customHeight="1" x14ac:dyDescent="0.3">
      <c r="A18" s="362" t="s">
        <v>83</v>
      </c>
      <c r="B18" s="363">
        <v>0.55700000000000005</v>
      </c>
      <c r="C18" s="363"/>
      <c r="D18" s="363"/>
      <c r="E18" s="363"/>
      <c r="F18" s="363"/>
      <c r="G18" s="363">
        <v>0.55700000000000005</v>
      </c>
      <c r="H18" s="363"/>
      <c r="I18" s="363"/>
      <c r="J18" s="363">
        <v>1</v>
      </c>
      <c r="K18" s="363">
        <v>0.161</v>
      </c>
      <c r="L18" s="363"/>
      <c r="M18" s="363">
        <v>188.989</v>
      </c>
      <c r="N18" s="366">
        <v>190.70699999999999</v>
      </c>
      <c r="O18" s="388"/>
      <c r="P18" s="388"/>
      <c r="Q18" s="388"/>
      <c r="R18" s="388"/>
      <c r="S18" s="388"/>
      <c r="T18" s="388"/>
      <c r="U18" s="388"/>
      <c r="V18" s="388"/>
      <c r="W18" s="388"/>
      <c r="X18" s="388"/>
    </row>
    <row r="19" spans="1:24" s="47" customFormat="1" ht="28.2" thickBot="1" x14ac:dyDescent="0.35">
      <c r="A19" s="372" t="s">
        <v>80</v>
      </c>
      <c r="B19" s="373">
        <v>0.42799999999999999</v>
      </c>
      <c r="C19" s="374"/>
      <c r="D19" s="374"/>
      <c r="E19" s="374"/>
      <c r="F19" s="374"/>
      <c r="G19" s="374">
        <v>0.42799999999999999</v>
      </c>
      <c r="H19" s="374"/>
      <c r="I19" s="374"/>
      <c r="J19" s="374"/>
      <c r="K19" s="374">
        <v>4.1000000000000002E-2</v>
      </c>
      <c r="L19" s="374"/>
      <c r="M19" s="374">
        <v>124.054</v>
      </c>
      <c r="N19" s="375">
        <v>124.523</v>
      </c>
      <c r="O19" s="349"/>
      <c r="P19" s="349"/>
      <c r="Q19" s="349"/>
      <c r="R19" s="349"/>
      <c r="S19" s="349"/>
      <c r="T19" s="349"/>
      <c r="U19" s="349"/>
      <c r="V19" s="349"/>
      <c r="W19" s="349"/>
      <c r="X19" s="349"/>
    </row>
    <row r="20" spans="1:24" x14ac:dyDescent="0.3">
      <c r="A20" s="376" t="s">
        <v>4</v>
      </c>
      <c r="B20" s="377">
        <v>466.69399999999996</v>
      </c>
      <c r="C20" s="378">
        <v>38.847999999999999</v>
      </c>
      <c r="D20" s="378">
        <v>93.996000000000009</v>
      </c>
      <c r="E20" s="378">
        <v>268.44299999999998</v>
      </c>
      <c r="F20" s="378">
        <v>40.074999999999996</v>
      </c>
      <c r="G20" s="378">
        <v>24.331999999999997</v>
      </c>
      <c r="H20" s="378">
        <v>0</v>
      </c>
      <c r="I20" s="378">
        <v>1</v>
      </c>
      <c r="J20" s="378">
        <v>22.317</v>
      </c>
      <c r="K20" s="378">
        <v>28.75</v>
      </c>
      <c r="L20" s="378">
        <v>43.722000000000001</v>
      </c>
      <c r="M20" s="379">
        <v>373.30400000000003</v>
      </c>
      <c r="N20" s="380">
        <v>934.78700000000003</v>
      </c>
      <c r="O20" s="349"/>
      <c r="P20" s="349"/>
      <c r="Q20" s="349"/>
      <c r="R20" s="349"/>
      <c r="S20" s="349"/>
      <c r="T20" s="349"/>
      <c r="U20" s="349"/>
      <c r="V20" s="349"/>
      <c r="W20" s="349"/>
      <c r="X20" s="349"/>
    </row>
    <row r="21" spans="1:24" ht="15" thickBot="1" x14ac:dyDescent="0.35">
      <c r="A21" s="381" t="s">
        <v>72</v>
      </c>
      <c r="B21" s="382">
        <v>191.89699999999996</v>
      </c>
      <c r="C21" s="383">
        <v>6</v>
      </c>
      <c r="D21" s="383">
        <v>35.200000000000003</v>
      </c>
      <c r="E21" s="383">
        <v>115.89499999999998</v>
      </c>
      <c r="F21" s="383">
        <v>18.076000000000001</v>
      </c>
      <c r="G21" s="383">
        <v>15.726000000000001</v>
      </c>
      <c r="H21" s="383">
        <v>0</v>
      </c>
      <c r="I21" s="383">
        <v>1</v>
      </c>
      <c r="J21" s="383">
        <v>6.0060000000000002</v>
      </c>
      <c r="K21" s="383">
        <v>8.4960000000000004</v>
      </c>
      <c r="L21" s="383">
        <v>26.830000000000002</v>
      </c>
      <c r="M21" s="384">
        <v>263.803</v>
      </c>
      <c r="N21" s="385">
        <v>497.03199999999998</v>
      </c>
      <c r="O21" s="350"/>
      <c r="P21" s="350"/>
      <c r="Q21" s="350"/>
      <c r="R21" s="350"/>
      <c r="S21" s="351"/>
      <c r="T21" s="350"/>
      <c r="U21" s="350"/>
      <c r="V21" s="350"/>
      <c r="W21" s="350"/>
      <c r="X21" s="350"/>
    </row>
  </sheetData>
  <mergeCells count="6">
    <mergeCell ref="A1:N1"/>
    <mergeCell ref="M2:M3"/>
    <mergeCell ref="N2:N3"/>
    <mergeCell ref="A2:A3"/>
    <mergeCell ref="J2:L2"/>
    <mergeCell ref="B2:I2"/>
  </mergeCells>
  <pageMargins left="0.70866141732283472" right="0.70866141732283472" top="0.74803149606299213" bottom="0.74803149606299213" header="0.31496062992125984" footer="0.31496062992125984"/>
  <pageSetup paperSize="9" scale="70" fitToHeight="0"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Y23"/>
  <sheetViews>
    <sheetView zoomScaleNormal="100" workbookViewId="0">
      <selection activeCell="V2" sqref="V2:W3"/>
    </sheetView>
  </sheetViews>
  <sheetFormatPr defaultColWidth="9.109375" defaultRowHeight="13.8" x14ac:dyDescent="0.3"/>
  <cols>
    <col min="1" max="1" width="21.21875" style="2" customWidth="1"/>
    <col min="2" max="25" width="8.88671875" style="1" customWidth="1"/>
    <col min="26" max="16384" width="9.109375" style="1"/>
  </cols>
  <sheetData>
    <row r="1" spans="1:25" ht="42.75" customHeight="1" thickBot="1" x14ac:dyDescent="0.35">
      <c r="A1" s="924" t="s">
        <v>492</v>
      </c>
      <c r="B1" s="925"/>
      <c r="C1" s="925"/>
      <c r="D1" s="925"/>
      <c r="E1" s="925"/>
      <c r="F1" s="925"/>
      <c r="G1" s="925"/>
      <c r="H1" s="925"/>
      <c r="I1" s="925"/>
      <c r="J1" s="925"/>
      <c r="K1" s="925"/>
      <c r="L1" s="925"/>
      <c r="M1" s="925"/>
      <c r="N1" s="925"/>
      <c r="O1" s="925"/>
      <c r="P1" s="925"/>
      <c r="Q1" s="925"/>
      <c r="R1" s="925"/>
      <c r="S1" s="925"/>
      <c r="T1" s="925"/>
      <c r="U1" s="925"/>
      <c r="V1" s="925"/>
      <c r="W1" s="925"/>
      <c r="X1" s="925"/>
      <c r="Y1" s="926"/>
    </row>
    <row r="2" spans="1:25" s="5" customFormat="1" ht="17.25" customHeight="1" x14ac:dyDescent="0.3">
      <c r="A2" s="920" t="s">
        <v>520</v>
      </c>
      <c r="B2" s="913" t="s">
        <v>21</v>
      </c>
      <c r="C2" s="914"/>
      <c r="D2" s="914"/>
      <c r="E2" s="914"/>
      <c r="F2" s="914"/>
      <c r="G2" s="914"/>
      <c r="H2" s="914"/>
      <c r="I2" s="914"/>
      <c r="J2" s="914"/>
      <c r="K2" s="914"/>
      <c r="L2" s="914"/>
      <c r="M2" s="914"/>
      <c r="N2" s="914"/>
      <c r="O2" s="915"/>
      <c r="P2" s="913" t="s">
        <v>602</v>
      </c>
      <c r="Q2" s="914"/>
      <c r="R2" s="914"/>
      <c r="S2" s="914"/>
      <c r="T2" s="914"/>
      <c r="U2" s="914"/>
      <c r="V2" s="927" t="s">
        <v>604</v>
      </c>
      <c r="W2" s="928"/>
      <c r="X2" s="931" t="s">
        <v>4</v>
      </c>
      <c r="Y2" s="934" t="s">
        <v>105</v>
      </c>
    </row>
    <row r="3" spans="1:25" s="5" customFormat="1" ht="52.5" customHeight="1" x14ac:dyDescent="0.3">
      <c r="A3" s="921"/>
      <c r="B3" s="918" t="s">
        <v>22</v>
      </c>
      <c r="C3" s="918"/>
      <c r="D3" s="918" t="s">
        <v>23</v>
      </c>
      <c r="E3" s="918"/>
      <c r="F3" s="918" t="s">
        <v>24</v>
      </c>
      <c r="G3" s="918"/>
      <c r="H3" s="918" t="s">
        <v>25</v>
      </c>
      <c r="I3" s="918"/>
      <c r="J3" s="918" t="s">
        <v>26</v>
      </c>
      <c r="K3" s="918"/>
      <c r="L3" s="918" t="s">
        <v>54</v>
      </c>
      <c r="M3" s="918"/>
      <c r="N3" s="834" t="s">
        <v>479</v>
      </c>
      <c r="O3" s="919"/>
      <c r="P3" s="834" t="s">
        <v>601</v>
      </c>
      <c r="Q3" s="919"/>
      <c r="R3" s="834" t="s">
        <v>510</v>
      </c>
      <c r="S3" s="919"/>
      <c r="T3" s="834" t="s">
        <v>603</v>
      </c>
      <c r="U3" s="919"/>
      <c r="V3" s="929"/>
      <c r="W3" s="930"/>
      <c r="X3" s="932"/>
      <c r="Y3" s="935"/>
    </row>
    <row r="4" spans="1:25" s="5" customFormat="1" ht="13.5" customHeight="1" thickBot="1" x14ac:dyDescent="0.35">
      <c r="A4" s="922"/>
      <c r="B4" s="39" t="s">
        <v>4</v>
      </c>
      <c r="C4" s="39" t="s">
        <v>27</v>
      </c>
      <c r="D4" s="39" t="s">
        <v>4</v>
      </c>
      <c r="E4" s="39" t="s">
        <v>27</v>
      </c>
      <c r="F4" s="39" t="s">
        <v>4</v>
      </c>
      <c r="G4" s="39" t="s">
        <v>27</v>
      </c>
      <c r="H4" s="39" t="s">
        <v>4</v>
      </c>
      <c r="I4" s="39" t="s">
        <v>27</v>
      </c>
      <c r="J4" s="39" t="s">
        <v>4</v>
      </c>
      <c r="K4" s="39" t="s">
        <v>27</v>
      </c>
      <c r="L4" s="39" t="s">
        <v>4</v>
      </c>
      <c r="M4" s="39" t="s">
        <v>27</v>
      </c>
      <c r="N4" s="39" t="s">
        <v>4</v>
      </c>
      <c r="O4" s="39" t="s">
        <v>27</v>
      </c>
      <c r="P4" s="39" t="s">
        <v>4</v>
      </c>
      <c r="Q4" s="39" t="s">
        <v>27</v>
      </c>
      <c r="R4" s="39" t="s">
        <v>4</v>
      </c>
      <c r="S4" s="39" t="s">
        <v>27</v>
      </c>
      <c r="T4" s="39" t="s">
        <v>4</v>
      </c>
      <c r="U4" s="39" t="s">
        <v>27</v>
      </c>
      <c r="V4" s="39" t="s">
        <v>4</v>
      </c>
      <c r="W4" s="39" t="s">
        <v>27</v>
      </c>
      <c r="X4" s="933"/>
      <c r="Y4" s="936"/>
    </row>
    <row r="5" spans="1:25" s="6" customFormat="1" ht="12.75" customHeight="1" x14ac:dyDescent="0.3">
      <c r="A5" s="452" t="s">
        <v>28</v>
      </c>
      <c r="B5" s="453"/>
      <c r="C5" s="453"/>
      <c r="D5" s="453"/>
      <c r="E5" s="453"/>
      <c r="F5" s="453">
        <v>3</v>
      </c>
      <c r="G5" s="453">
        <v>2</v>
      </c>
      <c r="H5" s="453">
        <v>7</v>
      </c>
      <c r="I5" s="453">
        <v>1</v>
      </c>
      <c r="J5" s="453">
        <v>1</v>
      </c>
      <c r="K5" s="453">
        <v>1</v>
      </c>
      <c r="L5" s="453"/>
      <c r="M5" s="453"/>
      <c r="N5" s="453"/>
      <c r="O5" s="453"/>
      <c r="P5" s="453"/>
      <c r="Q5" s="453"/>
      <c r="R5" s="453"/>
      <c r="S5" s="453"/>
      <c r="T5" s="453">
        <v>21</v>
      </c>
      <c r="U5" s="453">
        <v>13</v>
      </c>
      <c r="V5" s="453">
        <v>28</v>
      </c>
      <c r="W5" s="453">
        <v>20</v>
      </c>
      <c r="X5" s="454">
        <v>60</v>
      </c>
      <c r="Y5" s="455">
        <v>37</v>
      </c>
    </row>
    <row r="6" spans="1:25" s="6" customFormat="1" ht="12.75" customHeight="1" x14ac:dyDescent="0.3">
      <c r="A6" s="457" t="s">
        <v>29</v>
      </c>
      <c r="B6" s="458"/>
      <c r="C6" s="458"/>
      <c r="D6" s="458">
        <v>8</v>
      </c>
      <c r="E6" s="458">
        <v>1</v>
      </c>
      <c r="F6" s="458">
        <v>124</v>
      </c>
      <c r="G6" s="458">
        <v>47</v>
      </c>
      <c r="H6" s="458">
        <v>27</v>
      </c>
      <c r="I6" s="458">
        <v>15</v>
      </c>
      <c r="J6" s="458">
        <v>9</v>
      </c>
      <c r="K6" s="458">
        <v>7</v>
      </c>
      <c r="L6" s="458"/>
      <c r="M6" s="458"/>
      <c r="N6" s="458"/>
      <c r="O6" s="458"/>
      <c r="P6" s="458">
        <v>23</v>
      </c>
      <c r="Q6" s="458">
        <v>5</v>
      </c>
      <c r="R6" s="458">
        <v>8</v>
      </c>
      <c r="S6" s="458">
        <v>3</v>
      </c>
      <c r="T6" s="458">
        <v>17</v>
      </c>
      <c r="U6" s="458">
        <v>6</v>
      </c>
      <c r="V6" s="458">
        <v>88</v>
      </c>
      <c r="W6" s="458">
        <v>53</v>
      </c>
      <c r="X6" s="459">
        <v>304</v>
      </c>
      <c r="Y6" s="460">
        <v>137</v>
      </c>
    </row>
    <row r="7" spans="1:25" s="6" customFormat="1" ht="12.75" customHeight="1" x14ac:dyDescent="0.3">
      <c r="A7" s="457" t="s">
        <v>30</v>
      </c>
      <c r="B7" s="458">
        <v>13</v>
      </c>
      <c r="C7" s="458">
        <v>3</v>
      </c>
      <c r="D7" s="458">
        <v>42</v>
      </c>
      <c r="E7" s="458">
        <v>15</v>
      </c>
      <c r="F7" s="458">
        <v>97</v>
      </c>
      <c r="G7" s="458">
        <v>47</v>
      </c>
      <c r="H7" s="458">
        <v>6</v>
      </c>
      <c r="I7" s="458">
        <v>2</v>
      </c>
      <c r="J7" s="458">
        <v>8</v>
      </c>
      <c r="K7" s="458">
        <v>6</v>
      </c>
      <c r="L7" s="458"/>
      <c r="M7" s="458"/>
      <c r="N7" s="458"/>
      <c r="O7" s="458"/>
      <c r="P7" s="458">
        <v>5</v>
      </c>
      <c r="Q7" s="458">
        <v>2</v>
      </c>
      <c r="R7" s="458">
        <v>13</v>
      </c>
      <c r="S7" s="458">
        <v>5</v>
      </c>
      <c r="T7" s="458">
        <v>11</v>
      </c>
      <c r="U7" s="458">
        <v>11</v>
      </c>
      <c r="V7" s="458">
        <v>135</v>
      </c>
      <c r="W7" s="458">
        <v>96</v>
      </c>
      <c r="X7" s="459">
        <v>330</v>
      </c>
      <c r="Y7" s="460">
        <v>187</v>
      </c>
    </row>
    <row r="8" spans="1:25" s="6" customFormat="1" ht="12.75" customHeight="1" x14ac:dyDescent="0.3">
      <c r="A8" s="457" t="s">
        <v>31</v>
      </c>
      <c r="B8" s="458">
        <v>13</v>
      </c>
      <c r="C8" s="458">
        <v>4</v>
      </c>
      <c r="D8" s="458">
        <v>21</v>
      </c>
      <c r="E8" s="458">
        <v>14</v>
      </c>
      <c r="F8" s="458">
        <v>39</v>
      </c>
      <c r="G8" s="458">
        <v>24</v>
      </c>
      <c r="H8" s="458"/>
      <c r="I8" s="458"/>
      <c r="J8" s="458">
        <v>6</v>
      </c>
      <c r="K8" s="458">
        <v>2</v>
      </c>
      <c r="L8" s="458"/>
      <c r="M8" s="458"/>
      <c r="N8" s="458"/>
      <c r="O8" s="458"/>
      <c r="P8" s="458"/>
      <c r="Q8" s="458"/>
      <c r="R8" s="458">
        <v>3</v>
      </c>
      <c r="S8" s="458">
        <v>1</v>
      </c>
      <c r="T8" s="458">
        <v>8</v>
      </c>
      <c r="U8" s="458">
        <v>6</v>
      </c>
      <c r="V8" s="458">
        <v>84</v>
      </c>
      <c r="W8" s="458">
        <v>72</v>
      </c>
      <c r="X8" s="459">
        <v>174</v>
      </c>
      <c r="Y8" s="460">
        <v>123</v>
      </c>
    </row>
    <row r="9" spans="1:25" s="6" customFormat="1" x14ac:dyDescent="0.3">
      <c r="A9" s="457" t="s">
        <v>32</v>
      </c>
      <c r="B9" s="458">
        <v>11</v>
      </c>
      <c r="C9" s="458">
        <v>2</v>
      </c>
      <c r="D9" s="458">
        <v>25</v>
      </c>
      <c r="E9" s="458">
        <v>9</v>
      </c>
      <c r="F9" s="458">
        <v>28</v>
      </c>
      <c r="G9" s="458">
        <v>8</v>
      </c>
      <c r="H9" s="458"/>
      <c r="I9" s="458"/>
      <c r="J9" s="458">
        <v>3</v>
      </c>
      <c r="K9" s="458">
        <v>2</v>
      </c>
      <c r="L9" s="458"/>
      <c r="M9" s="458"/>
      <c r="N9" s="458">
        <v>1</v>
      </c>
      <c r="O9" s="458">
        <v>1</v>
      </c>
      <c r="P9" s="458"/>
      <c r="Q9" s="458"/>
      <c r="R9" s="458"/>
      <c r="S9" s="458"/>
      <c r="T9" s="458">
        <v>10</v>
      </c>
      <c r="U9" s="458">
        <v>7</v>
      </c>
      <c r="V9" s="458">
        <v>31</v>
      </c>
      <c r="W9" s="458">
        <v>18</v>
      </c>
      <c r="X9" s="459">
        <v>109</v>
      </c>
      <c r="Y9" s="460">
        <v>47</v>
      </c>
    </row>
    <row r="10" spans="1:25" s="6" customFormat="1" x14ac:dyDescent="0.3">
      <c r="A10" s="457" t="s">
        <v>33</v>
      </c>
      <c r="B10" s="458">
        <v>11</v>
      </c>
      <c r="C10" s="458"/>
      <c r="D10" s="458">
        <v>11</v>
      </c>
      <c r="E10" s="458"/>
      <c r="F10" s="458">
        <v>8</v>
      </c>
      <c r="G10" s="458">
        <v>3</v>
      </c>
      <c r="H10" s="458"/>
      <c r="I10" s="458"/>
      <c r="J10" s="458"/>
      <c r="K10" s="458"/>
      <c r="L10" s="458"/>
      <c r="M10" s="458"/>
      <c r="N10" s="458"/>
      <c r="O10" s="458"/>
      <c r="P10" s="458"/>
      <c r="Q10" s="458"/>
      <c r="R10" s="458">
        <v>5</v>
      </c>
      <c r="S10" s="458"/>
      <c r="T10" s="458">
        <v>1</v>
      </c>
      <c r="U10" s="458"/>
      <c r="V10" s="458">
        <v>7</v>
      </c>
      <c r="W10" s="458">
        <v>2</v>
      </c>
      <c r="X10" s="459">
        <v>43</v>
      </c>
      <c r="Y10" s="460">
        <v>5</v>
      </c>
    </row>
    <row r="11" spans="1:25" ht="14.4" thickBot="1" x14ac:dyDescent="0.35">
      <c r="A11" s="461" t="s">
        <v>4</v>
      </c>
      <c r="B11" s="462">
        <v>48</v>
      </c>
      <c r="C11" s="462">
        <v>9</v>
      </c>
      <c r="D11" s="462">
        <v>107</v>
      </c>
      <c r="E11" s="462">
        <v>39</v>
      </c>
      <c r="F11" s="462">
        <v>299</v>
      </c>
      <c r="G11" s="462">
        <v>131</v>
      </c>
      <c r="H11" s="462">
        <v>40</v>
      </c>
      <c r="I11" s="462">
        <v>18</v>
      </c>
      <c r="J11" s="462">
        <v>27</v>
      </c>
      <c r="K11" s="462">
        <v>18</v>
      </c>
      <c r="L11" s="462">
        <v>0</v>
      </c>
      <c r="M11" s="462">
        <v>0</v>
      </c>
      <c r="N11" s="462">
        <v>1</v>
      </c>
      <c r="O11" s="462">
        <v>1</v>
      </c>
      <c r="P11" s="462">
        <v>28</v>
      </c>
      <c r="Q11" s="462">
        <v>7</v>
      </c>
      <c r="R11" s="462">
        <v>29</v>
      </c>
      <c r="S11" s="462">
        <v>9</v>
      </c>
      <c r="T11" s="462">
        <v>68</v>
      </c>
      <c r="U11" s="462">
        <v>43</v>
      </c>
      <c r="V11" s="462">
        <v>373</v>
      </c>
      <c r="W11" s="462">
        <v>261</v>
      </c>
      <c r="X11" s="462">
        <v>1020</v>
      </c>
      <c r="Y11" s="463">
        <v>536</v>
      </c>
    </row>
    <row r="12" spans="1:25" ht="15" customHeight="1" x14ac:dyDescent="0.3"/>
    <row r="13" spans="1:25" ht="15" customHeight="1" x14ac:dyDescent="0.3"/>
    <row r="14" spans="1:25" ht="15" customHeight="1" x14ac:dyDescent="0.3">
      <c r="A14" s="855" t="s">
        <v>534</v>
      </c>
      <c r="B14" s="855"/>
      <c r="C14" s="855"/>
      <c r="D14" s="855"/>
      <c r="E14" s="855"/>
      <c r="F14" s="855"/>
      <c r="G14" s="855"/>
      <c r="H14" s="855"/>
      <c r="I14" s="855"/>
      <c r="J14" s="855"/>
      <c r="K14" s="855"/>
      <c r="L14" s="855"/>
      <c r="M14" s="855"/>
      <c r="N14" s="855"/>
      <c r="O14" s="855"/>
      <c r="P14" s="855"/>
      <c r="Q14" s="855"/>
      <c r="R14" s="855"/>
      <c r="S14" s="855"/>
      <c r="T14" s="855"/>
      <c r="U14" s="855"/>
      <c r="V14" s="855"/>
      <c r="W14" s="855"/>
      <c r="X14" s="855"/>
      <c r="Y14" s="855"/>
    </row>
    <row r="15" spans="1:25" ht="15" customHeight="1" x14ac:dyDescent="0.3">
      <c r="A15" s="923" t="s">
        <v>534</v>
      </c>
      <c r="B15" s="923"/>
      <c r="C15" s="923"/>
      <c r="D15" s="923"/>
      <c r="E15" s="923"/>
      <c r="F15" s="923"/>
      <c r="G15" s="923"/>
      <c r="H15" s="923"/>
      <c r="I15" s="923"/>
      <c r="J15" s="923"/>
      <c r="K15" s="923"/>
      <c r="L15" s="923"/>
      <c r="M15" s="923"/>
      <c r="N15" s="923"/>
      <c r="O15" s="923"/>
      <c r="P15" s="923"/>
      <c r="Q15" s="923"/>
      <c r="R15" s="923"/>
      <c r="S15" s="923"/>
      <c r="T15" s="923"/>
      <c r="U15" s="923"/>
      <c r="V15" s="923"/>
      <c r="W15" s="923"/>
      <c r="X15" s="923"/>
      <c r="Y15" s="923"/>
    </row>
    <row r="16" spans="1:25" ht="45" customHeight="1" x14ac:dyDescent="0.3">
      <c r="A16" s="916" t="s">
        <v>534</v>
      </c>
      <c r="B16" s="916"/>
      <c r="C16" s="916"/>
      <c r="D16" s="916"/>
      <c r="E16" s="916"/>
      <c r="F16" s="916"/>
      <c r="G16" s="916"/>
      <c r="H16" s="916"/>
      <c r="I16" s="916"/>
      <c r="J16" s="916"/>
      <c r="K16" s="916"/>
      <c r="L16" s="916"/>
      <c r="M16" s="916"/>
      <c r="N16" s="916"/>
      <c r="O16" s="916"/>
      <c r="P16" s="916"/>
      <c r="Q16" s="916"/>
      <c r="R16" s="916"/>
      <c r="S16" s="916"/>
      <c r="T16" s="916"/>
      <c r="U16" s="916"/>
      <c r="V16" s="916"/>
      <c r="W16" s="916"/>
      <c r="X16" s="916"/>
      <c r="Y16" s="916"/>
    </row>
    <row r="17" spans="1:25" ht="15" customHeight="1" x14ac:dyDescent="0.3">
      <c r="A17" s="916" t="s">
        <v>534</v>
      </c>
      <c r="B17" s="916"/>
      <c r="C17" s="916"/>
      <c r="D17" s="916"/>
      <c r="E17" s="916"/>
      <c r="F17" s="916"/>
      <c r="G17" s="916"/>
      <c r="H17" s="916"/>
      <c r="I17" s="916"/>
      <c r="J17" s="916"/>
      <c r="K17" s="916"/>
      <c r="L17" s="916"/>
      <c r="M17" s="916"/>
      <c r="N17" s="916"/>
      <c r="O17" s="916"/>
      <c r="P17" s="916"/>
      <c r="Q17" s="916"/>
      <c r="R17" s="916"/>
      <c r="S17" s="916"/>
      <c r="T17" s="916"/>
      <c r="U17" s="916"/>
      <c r="V17" s="916"/>
      <c r="W17" s="916"/>
      <c r="X17" s="916"/>
      <c r="Y17" s="916"/>
    </row>
    <row r="18" spans="1:25" ht="15" customHeight="1" x14ac:dyDescent="0.3">
      <c r="A18" s="916" t="s">
        <v>534</v>
      </c>
      <c r="B18" s="916"/>
      <c r="C18" s="916"/>
      <c r="D18" s="916"/>
      <c r="E18" s="916"/>
      <c r="F18" s="916"/>
      <c r="G18" s="916"/>
      <c r="H18" s="916"/>
      <c r="I18" s="916"/>
      <c r="J18" s="916"/>
      <c r="K18" s="916"/>
      <c r="L18" s="916"/>
      <c r="M18" s="916"/>
      <c r="N18" s="916"/>
      <c r="O18" s="916"/>
      <c r="P18" s="916"/>
      <c r="Q18" s="916"/>
      <c r="R18" s="916"/>
      <c r="S18" s="916"/>
      <c r="T18" s="916"/>
      <c r="U18" s="916"/>
      <c r="V18" s="916"/>
      <c r="W18" s="916"/>
      <c r="X18" s="916"/>
      <c r="Y18" s="916"/>
    </row>
    <row r="19" spans="1:25" x14ac:dyDescent="0.3">
      <c r="A19" s="917"/>
      <c r="B19" s="917"/>
      <c r="C19" s="917"/>
      <c r="D19" s="917"/>
      <c r="E19" s="917"/>
      <c r="F19" s="917"/>
      <c r="G19" s="917"/>
      <c r="H19" s="917"/>
      <c r="I19" s="917"/>
      <c r="J19" s="917"/>
      <c r="K19" s="917"/>
      <c r="L19" s="917"/>
      <c r="M19" s="917"/>
      <c r="N19" s="223"/>
      <c r="O19" s="223"/>
    </row>
    <row r="21" spans="1:25" ht="14.4" x14ac:dyDescent="0.3">
      <c r="A21" s="208"/>
      <c r="B21" s="40"/>
      <c r="C21" s="40"/>
      <c r="D21" s="40"/>
    </row>
    <row r="22" spans="1:25" ht="14.4" x14ac:dyDescent="0.3">
      <c r="A22" s="208"/>
      <c r="B22" s="40"/>
      <c r="C22" s="40"/>
      <c r="D22" s="40"/>
    </row>
    <row r="23" spans="1:25" ht="14.4" x14ac:dyDescent="0.3">
      <c r="A23" s="208"/>
      <c r="B23" s="40"/>
      <c r="C23" s="40"/>
      <c r="D23" s="40"/>
    </row>
  </sheetData>
  <mergeCells count="23">
    <mergeCell ref="A1:Y1"/>
    <mergeCell ref="V2:W3"/>
    <mergeCell ref="X2:X4"/>
    <mergeCell ref="Y2:Y4"/>
    <mergeCell ref="B3:C3"/>
    <mergeCell ref="D3:E3"/>
    <mergeCell ref="F3:G3"/>
    <mergeCell ref="N3:O3"/>
    <mergeCell ref="A18:Y18"/>
    <mergeCell ref="A19:M19"/>
    <mergeCell ref="H3:I3"/>
    <mergeCell ref="J3:K3"/>
    <mergeCell ref="L3:M3"/>
    <mergeCell ref="P3:Q3"/>
    <mergeCell ref="R3:S3"/>
    <mergeCell ref="T3:U3"/>
    <mergeCell ref="A2:A4"/>
    <mergeCell ref="A14:Y14"/>
    <mergeCell ref="A15:Y15"/>
    <mergeCell ref="A16:Y16"/>
    <mergeCell ref="A17:Y17"/>
    <mergeCell ref="P2:U2"/>
    <mergeCell ref="B2:O2"/>
  </mergeCells>
  <pageMargins left="0.25" right="0.25" top="0.75" bottom="0.75" header="0.3" footer="0.3"/>
  <pageSetup paperSize="9" scale="67" fitToHeight="0"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List20">
    <pageSetUpPr fitToPage="1"/>
  </sheetPr>
  <dimension ref="A1:R84"/>
  <sheetViews>
    <sheetView topLeftCell="A25" zoomScaleNormal="100" workbookViewId="0">
      <selection sqref="A1:M1"/>
    </sheetView>
  </sheetViews>
  <sheetFormatPr defaultColWidth="9.109375" defaultRowHeight="13.8" x14ac:dyDescent="0.3"/>
  <cols>
    <col min="1" max="1" width="22.6640625" style="2" customWidth="1"/>
    <col min="2" max="3" width="8.21875" style="1" customWidth="1"/>
    <col min="4" max="5" width="6.88671875" style="1" customWidth="1"/>
    <col min="6" max="7" width="14.88671875" style="1" customWidth="1"/>
    <col min="8" max="11" width="9.88671875" style="1" customWidth="1"/>
    <col min="12" max="13" width="11.88671875" style="1" customWidth="1"/>
    <col min="14" max="16384" width="9.109375" style="1"/>
  </cols>
  <sheetData>
    <row r="1" spans="1:18" ht="42" customHeight="1" x14ac:dyDescent="0.3">
      <c r="A1" s="865" t="s">
        <v>409</v>
      </c>
      <c r="B1" s="937"/>
      <c r="C1" s="937"/>
      <c r="D1" s="937"/>
      <c r="E1" s="937"/>
      <c r="F1" s="937"/>
      <c r="G1" s="937"/>
      <c r="H1" s="937"/>
      <c r="I1" s="937"/>
      <c r="J1" s="937"/>
      <c r="K1" s="937"/>
      <c r="L1" s="937"/>
      <c r="M1" s="938"/>
      <c r="O1" s="71"/>
    </row>
    <row r="2" spans="1:18" s="5" customFormat="1" ht="30" customHeight="1" x14ac:dyDescent="0.3">
      <c r="A2" s="13" t="s">
        <v>520</v>
      </c>
      <c r="B2" s="939" t="s">
        <v>21</v>
      </c>
      <c r="C2" s="940"/>
      <c r="D2" s="940"/>
      <c r="E2" s="940"/>
      <c r="F2" s="940"/>
      <c r="G2" s="940"/>
      <c r="H2" s="940"/>
      <c r="I2" s="941"/>
      <c r="J2" s="942" t="s">
        <v>605</v>
      </c>
      <c r="K2" s="942"/>
      <c r="L2" s="97" t="s">
        <v>4</v>
      </c>
      <c r="M2" s="137" t="s">
        <v>105</v>
      </c>
      <c r="N2" s="108"/>
      <c r="O2" s="45"/>
      <c r="Q2" s="45"/>
      <c r="R2" s="45"/>
    </row>
    <row r="3" spans="1:18" s="5" customFormat="1" ht="18" customHeight="1" x14ac:dyDescent="0.3">
      <c r="A3" s="465" t="s">
        <v>526</v>
      </c>
      <c r="B3" s="943"/>
      <c r="C3" s="943"/>
      <c r="D3" s="943"/>
      <c r="E3" s="943"/>
      <c r="F3" s="943"/>
      <c r="G3" s="943"/>
      <c r="H3" s="943"/>
      <c r="I3" s="943"/>
      <c r="J3" s="943"/>
      <c r="K3" s="943"/>
      <c r="L3" s="943"/>
      <c r="M3" s="466"/>
    </row>
    <row r="4" spans="1:18" s="5" customFormat="1" ht="18" customHeight="1" x14ac:dyDescent="0.3">
      <c r="A4" s="467"/>
      <c r="B4" s="944" t="s">
        <v>36</v>
      </c>
      <c r="C4" s="944"/>
      <c r="D4" s="944" t="s">
        <v>37</v>
      </c>
      <c r="E4" s="944"/>
      <c r="F4" s="944" t="s">
        <v>39</v>
      </c>
      <c r="G4" s="944"/>
      <c r="H4" s="944" t="s">
        <v>38</v>
      </c>
      <c r="I4" s="944"/>
      <c r="J4" s="838" t="s">
        <v>4</v>
      </c>
      <c r="K4" s="838" t="s">
        <v>27</v>
      </c>
      <c r="L4" s="942"/>
      <c r="M4" s="945"/>
    </row>
    <row r="5" spans="1:18" s="5" customFormat="1" ht="15" customHeight="1" x14ac:dyDescent="0.3">
      <c r="A5" s="464" t="s">
        <v>34</v>
      </c>
      <c r="B5" s="468" t="s">
        <v>4</v>
      </c>
      <c r="C5" s="468" t="s">
        <v>27</v>
      </c>
      <c r="D5" s="468" t="s">
        <v>4</v>
      </c>
      <c r="E5" s="468" t="s">
        <v>27</v>
      </c>
      <c r="F5" s="468" t="s">
        <v>4</v>
      </c>
      <c r="G5" s="468" t="s">
        <v>27</v>
      </c>
      <c r="H5" s="468" t="s">
        <v>4</v>
      </c>
      <c r="I5" s="468" t="s">
        <v>27</v>
      </c>
      <c r="J5" s="838"/>
      <c r="K5" s="838"/>
      <c r="L5" s="942"/>
      <c r="M5" s="946"/>
    </row>
    <row r="6" spans="1:18" s="6" customFormat="1" ht="12.75" customHeight="1" x14ac:dyDescent="0.3">
      <c r="A6" s="469" t="s">
        <v>35</v>
      </c>
      <c r="B6" s="470">
        <v>1</v>
      </c>
      <c r="C6" s="470">
        <v>1</v>
      </c>
      <c r="D6" s="470">
        <v>1</v>
      </c>
      <c r="E6" s="470"/>
      <c r="F6" s="470">
        <v>3</v>
      </c>
      <c r="G6" s="470">
        <v>1</v>
      </c>
      <c r="H6" s="470"/>
      <c r="I6" s="470"/>
      <c r="J6" s="470">
        <v>1</v>
      </c>
      <c r="K6" s="470"/>
      <c r="L6" s="471">
        <v>6</v>
      </c>
      <c r="M6" s="472">
        <v>2</v>
      </c>
    </row>
    <row r="7" spans="1:18" s="6" customFormat="1" ht="12.75" customHeight="1" x14ac:dyDescent="0.3">
      <c r="A7" s="469" t="s">
        <v>86</v>
      </c>
      <c r="B7" s="470">
        <v>1</v>
      </c>
      <c r="C7" s="470"/>
      <c r="D7" s="470">
        <v>3</v>
      </c>
      <c r="E7" s="470"/>
      <c r="F7" s="470">
        <v>2</v>
      </c>
      <c r="G7" s="470"/>
      <c r="H7" s="470"/>
      <c r="I7" s="470"/>
      <c r="J7" s="470">
        <v>1</v>
      </c>
      <c r="K7" s="470"/>
      <c r="L7" s="471">
        <v>7</v>
      </c>
      <c r="M7" s="472">
        <v>0</v>
      </c>
    </row>
    <row r="8" spans="1:18" s="6" customFormat="1" ht="12.75" customHeight="1" x14ac:dyDescent="0.3">
      <c r="A8" s="469" t="s">
        <v>87</v>
      </c>
      <c r="B8" s="470">
        <v>1</v>
      </c>
      <c r="C8" s="470"/>
      <c r="D8" s="470">
        <v>1</v>
      </c>
      <c r="E8" s="470"/>
      <c r="F8" s="470">
        <v>1</v>
      </c>
      <c r="G8" s="470">
        <v>1</v>
      </c>
      <c r="H8" s="470"/>
      <c r="I8" s="470"/>
      <c r="J8" s="470"/>
      <c r="K8" s="470"/>
      <c r="L8" s="471">
        <v>3</v>
      </c>
      <c r="M8" s="472">
        <v>1</v>
      </c>
    </row>
    <row r="9" spans="1:18" s="6" customFormat="1" ht="12.75" customHeight="1" x14ac:dyDescent="0.3">
      <c r="A9" s="469" t="s">
        <v>407</v>
      </c>
      <c r="B9" s="470">
        <v>12</v>
      </c>
      <c r="C9" s="470">
        <v>1</v>
      </c>
      <c r="D9" s="470">
        <v>28</v>
      </c>
      <c r="E9" s="470">
        <v>14</v>
      </c>
      <c r="F9" s="470">
        <v>55</v>
      </c>
      <c r="G9" s="470">
        <v>26</v>
      </c>
      <c r="H9" s="470">
        <v>3</v>
      </c>
      <c r="I9" s="470">
        <v>1</v>
      </c>
      <c r="J9" s="470">
        <v>2</v>
      </c>
      <c r="K9" s="470"/>
      <c r="L9" s="471">
        <v>100</v>
      </c>
      <c r="M9" s="472">
        <v>42</v>
      </c>
    </row>
    <row r="10" spans="1:18" s="6" customFormat="1" ht="12.75" customHeight="1" x14ac:dyDescent="0.3">
      <c r="A10" s="473" t="s">
        <v>408</v>
      </c>
      <c r="B10" s="470">
        <v>1</v>
      </c>
      <c r="C10" s="470"/>
      <c r="D10" s="470"/>
      <c r="E10" s="470"/>
      <c r="F10" s="470"/>
      <c r="G10" s="470"/>
      <c r="H10" s="470"/>
      <c r="I10" s="470"/>
      <c r="J10" s="470"/>
      <c r="K10" s="470"/>
      <c r="L10" s="471">
        <v>1</v>
      </c>
      <c r="M10" s="472">
        <v>0</v>
      </c>
    </row>
    <row r="11" spans="1:18" s="6" customFormat="1" x14ac:dyDescent="0.3">
      <c r="A11" s="474" t="s">
        <v>4</v>
      </c>
      <c r="B11" s="471">
        <v>16</v>
      </c>
      <c r="C11" s="471">
        <v>2</v>
      </c>
      <c r="D11" s="471">
        <v>33</v>
      </c>
      <c r="E11" s="471">
        <v>14</v>
      </c>
      <c r="F11" s="471">
        <v>61</v>
      </c>
      <c r="G11" s="471">
        <v>28</v>
      </c>
      <c r="H11" s="471">
        <v>3</v>
      </c>
      <c r="I11" s="471">
        <v>1</v>
      </c>
      <c r="J11" s="471">
        <v>4</v>
      </c>
      <c r="K11" s="471">
        <v>0</v>
      </c>
      <c r="L11" s="471">
        <v>117</v>
      </c>
      <c r="M11" s="472">
        <v>45</v>
      </c>
    </row>
    <row r="12" spans="1:18" s="6" customFormat="1" ht="27.6" x14ac:dyDescent="0.3">
      <c r="A12" s="475" t="s">
        <v>527</v>
      </c>
      <c r="B12" s="943"/>
      <c r="C12" s="943"/>
      <c r="D12" s="943"/>
      <c r="E12" s="943"/>
      <c r="F12" s="943"/>
      <c r="G12" s="943"/>
      <c r="H12" s="943"/>
      <c r="I12" s="943"/>
      <c r="J12" s="943"/>
      <c r="K12" s="943"/>
      <c r="L12" s="943"/>
      <c r="M12" s="476"/>
    </row>
    <row r="13" spans="1:18" s="6" customFormat="1" ht="13.8" customHeight="1" x14ac:dyDescent="0.3">
      <c r="A13" s="482"/>
      <c r="B13" s="942" t="s">
        <v>36</v>
      </c>
      <c r="C13" s="942"/>
      <c r="D13" s="942" t="s">
        <v>37</v>
      </c>
      <c r="E13" s="942"/>
      <c r="F13" s="942" t="s">
        <v>39</v>
      </c>
      <c r="G13" s="942"/>
      <c r="H13" s="942" t="s">
        <v>38</v>
      </c>
      <c r="I13" s="942"/>
      <c r="J13" s="942" t="s">
        <v>4</v>
      </c>
      <c r="K13" s="942" t="s">
        <v>27</v>
      </c>
      <c r="L13" s="942"/>
      <c r="M13" s="945"/>
    </row>
    <row r="14" spans="1:18" s="6" customFormat="1" ht="15" customHeight="1" x14ac:dyDescent="0.3">
      <c r="A14" s="477" t="s">
        <v>34</v>
      </c>
      <c r="B14" s="483" t="s">
        <v>4</v>
      </c>
      <c r="C14" s="483" t="s">
        <v>27</v>
      </c>
      <c r="D14" s="483" t="s">
        <v>4</v>
      </c>
      <c r="E14" s="483" t="s">
        <v>27</v>
      </c>
      <c r="F14" s="483" t="s">
        <v>4</v>
      </c>
      <c r="G14" s="483" t="s">
        <v>27</v>
      </c>
      <c r="H14" s="483" t="s">
        <v>4</v>
      </c>
      <c r="I14" s="483" t="s">
        <v>27</v>
      </c>
      <c r="J14" s="942"/>
      <c r="K14" s="942"/>
      <c r="L14" s="942"/>
      <c r="M14" s="946"/>
    </row>
    <row r="15" spans="1:18" s="6" customFormat="1" x14ac:dyDescent="0.3">
      <c r="A15" s="477" t="s">
        <v>35</v>
      </c>
      <c r="B15" s="484"/>
      <c r="C15" s="484"/>
      <c r="D15" s="484">
        <v>2</v>
      </c>
      <c r="E15" s="484">
        <v>1</v>
      </c>
      <c r="F15" s="484"/>
      <c r="G15" s="484"/>
      <c r="H15" s="484"/>
      <c r="I15" s="484"/>
      <c r="J15" s="484"/>
      <c r="K15" s="484"/>
      <c r="L15" s="478">
        <v>2</v>
      </c>
      <c r="M15" s="479">
        <v>1</v>
      </c>
    </row>
    <row r="16" spans="1:18" s="6" customFormat="1" x14ac:dyDescent="0.3">
      <c r="A16" s="477" t="s">
        <v>86</v>
      </c>
      <c r="B16" s="484">
        <v>3</v>
      </c>
      <c r="C16" s="484">
        <v>1</v>
      </c>
      <c r="D16" s="484">
        <v>4</v>
      </c>
      <c r="E16" s="484">
        <v>2</v>
      </c>
      <c r="F16" s="484">
        <v>3</v>
      </c>
      <c r="G16" s="484"/>
      <c r="H16" s="484">
        <v>3</v>
      </c>
      <c r="I16" s="484">
        <v>1</v>
      </c>
      <c r="J16" s="484">
        <v>1</v>
      </c>
      <c r="K16" s="484"/>
      <c r="L16" s="478">
        <v>14</v>
      </c>
      <c r="M16" s="479">
        <v>4</v>
      </c>
    </row>
    <row r="17" spans="1:13" s="6" customFormat="1" x14ac:dyDescent="0.3">
      <c r="A17" s="477" t="s">
        <v>87</v>
      </c>
      <c r="B17" s="484"/>
      <c r="C17" s="484"/>
      <c r="D17" s="484"/>
      <c r="E17" s="484"/>
      <c r="F17" s="484">
        <v>3</v>
      </c>
      <c r="G17" s="484">
        <v>2</v>
      </c>
      <c r="H17" s="484"/>
      <c r="I17" s="484"/>
      <c r="J17" s="484"/>
      <c r="K17" s="484"/>
      <c r="L17" s="478">
        <v>3</v>
      </c>
      <c r="M17" s="479">
        <v>2</v>
      </c>
    </row>
    <row r="18" spans="1:13" s="6" customFormat="1" x14ac:dyDescent="0.3">
      <c r="A18" s="477" t="s">
        <v>407</v>
      </c>
      <c r="B18" s="484">
        <v>4</v>
      </c>
      <c r="C18" s="484">
        <v>2</v>
      </c>
      <c r="D18" s="484">
        <v>12</v>
      </c>
      <c r="E18" s="484">
        <v>4</v>
      </c>
      <c r="F18" s="484">
        <v>43</v>
      </c>
      <c r="G18" s="484">
        <v>22</v>
      </c>
      <c r="H18" s="484">
        <v>7</v>
      </c>
      <c r="I18" s="484">
        <v>3</v>
      </c>
      <c r="J18" s="484">
        <v>2</v>
      </c>
      <c r="K18" s="484">
        <v>1</v>
      </c>
      <c r="L18" s="478">
        <v>68</v>
      </c>
      <c r="M18" s="479">
        <v>32</v>
      </c>
    </row>
    <row r="19" spans="1:13" s="6" customFormat="1" x14ac:dyDescent="0.3">
      <c r="A19" s="480" t="s">
        <v>408</v>
      </c>
      <c r="B19" s="484"/>
      <c r="C19" s="484"/>
      <c r="D19" s="484">
        <v>1</v>
      </c>
      <c r="E19" s="484">
        <v>1</v>
      </c>
      <c r="F19" s="484">
        <v>1</v>
      </c>
      <c r="G19" s="484"/>
      <c r="H19" s="484"/>
      <c r="I19" s="484"/>
      <c r="J19" s="484"/>
      <c r="K19" s="484"/>
      <c r="L19" s="478">
        <v>2</v>
      </c>
      <c r="M19" s="479">
        <v>1</v>
      </c>
    </row>
    <row r="20" spans="1:13" x14ac:dyDescent="0.3">
      <c r="A20" s="481" t="s">
        <v>4</v>
      </c>
      <c r="B20" s="478">
        <v>7</v>
      </c>
      <c r="C20" s="478">
        <v>3</v>
      </c>
      <c r="D20" s="478">
        <v>19</v>
      </c>
      <c r="E20" s="478">
        <v>8</v>
      </c>
      <c r="F20" s="478">
        <v>50</v>
      </c>
      <c r="G20" s="478">
        <v>24</v>
      </c>
      <c r="H20" s="478">
        <v>10</v>
      </c>
      <c r="I20" s="478">
        <v>4</v>
      </c>
      <c r="J20" s="478">
        <v>3</v>
      </c>
      <c r="K20" s="478">
        <v>1</v>
      </c>
      <c r="L20" s="478">
        <v>89</v>
      </c>
      <c r="M20" s="479">
        <v>40</v>
      </c>
    </row>
    <row r="21" spans="1:13" ht="15" customHeight="1" x14ac:dyDescent="0.3">
      <c r="A21" s="485" t="s">
        <v>528</v>
      </c>
      <c r="B21" s="943"/>
      <c r="C21" s="943"/>
      <c r="D21" s="943"/>
      <c r="E21" s="943"/>
      <c r="F21" s="943"/>
      <c r="G21" s="943"/>
      <c r="H21" s="943"/>
      <c r="I21" s="943"/>
      <c r="J21" s="943"/>
      <c r="K21" s="943"/>
      <c r="L21" s="943"/>
      <c r="M21" s="486"/>
    </row>
    <row r="22" spans="1:13" ht="13.8" customHeight="1" x14ac:dyDescent="0.3">
      <c r="A22" s="492"/>
      <c r="B22" s="942" t="s">
        <v>36</v>
      </c>
      <c r="C22" s="942"/>
      <c r="D22" s="942" t="s">
        <v>37</v>
      </c>
      <c r="E22" s="942"/>
      <c r="F22" s="942" t="s">
        <v>39</v>
      </c>
      <c r="G22" s="942"/>
      <c r="H22" s="942" t="s">
        <v>38</v>
      </c>
      <c r="I22" s="942"/>
      <c r="J22" s="942" t="s">
        <v>4</v>
      </c>
      <c r="K22" s="942" t="s">
        <v>27</v>
      </c>
      <c r="L22" s="942"/>
      <c r="M22" s="945"/>
    </row>
    <row r="23" spans="1:13" ht="15" customHeight="1" x14ac:dyDescent="0.3">
      <c r="A23" s="487" t="s">
        <v>34</v>
      </c>
      <c r="B23" s="493" t="s">
        <v>4</v>
      </c>
      <c r="C23" s="493" t="s">
        <v>27</v>
      </c>
      <c r="D23" s="493" t="s">
        <v>4</v>
      </c>
      <c r="E23" s="493" t="s">
        <v>27</v>
      </c>
      <c r="F23" s="493" t="s">
        <v>4</v>
      </c>
      <c r="G23" s="493" t="s">
        <v>27</v>
      </c>
      <c r="H23" s="493" t="s">
        <v>4</v>
      </c>
      <c r="I23" s="493" t="s">
        <v>27</v>
      </c>
      <c r="J23" s="942"/>
      <c r="K23" s="942"/>
      <c r="L23" s="942"/>
      <c r="M23" s="946"/>
    </row>
    <row r="24" spans="1:13" x14ac:dyDescent="0.3">
      <c r="A24" s="487" t="s">
        <v>35</v>
      </c>
      <c r="B24" s="494"/>
      <c r="C24" s="494"/>
      <c r="D24" s="494"/>
      <c r="E24" s="494"/>
      <c r="F24" s="494">
        <v>1</v>
      </c>
      <c r="G24" s="494">
        <v>1</v>
      </c>
      <c r="H24" s="494"/>
      <c r="I24" s="494"/>
      <c r="J24" s="494"/>
      <c r="K24" s="494"/>
      <c r="L24" s="488">
        <v>1</v>
      </c>
      <c r="M24" s="489">
        <v>1</v>
      </c>
    </row>
    <row r="25" spans="1:13" x14ac:dyDescent="0.3">
      <c r="A25" s="487" t="s">
        <v>86</v>
      </c>
      <c r="B25" s="494">
        <v>3</v>
      </c>
      <c r="C25" s="494"/>
      <c r="D25" s="494">
        <v>2</v>
      </c>
      <c r="E25" s="494"/>
      <c r="F25" s="494">
        <v>2</v>
      </c>
      <c r="G25" s="494"/>
      <c r="H25" s="494">
        <v>2</v>
      </c>
      <c r="I25" s="494">
        <v>1</v>
      </c>
      <c r="J25" s="494"/>
      <c r="K25" s="494"/>
      <c r="L25" s="488">
        <v>9</v>
      </c>
      <c r="M25" s="489">
        <v>1</v>
      </c>
    </row>
    <row r="26" spans="1:13" x14ac:dyDescent="0.3">
      <c r="A26" s="487" t="s">
        <v>87</v>
      </c>
      <c r="B26" s="494"/>
      <c r="C26" s="494"/>
      <c r="D26" s="494"/>
      <c r="E26" s="494"/>
      <c r="F26" s="494"/>
      <c r="G26" s="494"/>
      <c r="H26" s="494">
        <v>1</v>
      </c>
      <c r="I26" s="494"/>
      <c r="J26" s="494"/>
      <c r="K26" s="494"/>
      <c r="L26" s="488">
        <v>1</v>
      </c>
      <c r="M26" s="489">
        <v>0</v>
      </c>
    </row>
    <row r="27" spans="1:13" x14ac:dyDescent="0.3">
      <c r="A27" s="487" t="s">
        <v>407</v>
      </c>
      <c r="B27" s="494">
        <v>4</v>
      </c>
      <c r="C27" s="494"/>
      <c r="D27" s="494">
        <v>13</v>
      </c>
      <c r="E27" s="494">
        <v>4</v>
      </c>
      <c r="F27" s="494">
        <v>20</v>
      </c>
      <c r="G27" s="494">
        <v>10</v>
      </c>
      <c r="H27" s="494">
        <v>19</v>
      </c>
      <c r="I27" s="494">
        <v>9</v>
      </c>
      <c r="J27" s="494"/>
      <c r="K27" s="494"/>
      <c r="L27" s="488">
        <v>56</v>
      </c>
      <c r="M27" s="489">
        <v>23</v>
      </c>
    </row>
    <row r="28" spans="1:13" x14ac:dyDescent="0.3">
      <c r="A28" s="490" t="s">
        <v>408</v>
      </c>
      <c r="B28" s="494"/>
      <c r="C28" s="494"/>
      <c r="D28" s="494">
        <v>1</v>
      </c>
      <c r="E28" s="494">
        <v>1</v>
      </c>
      <c r="F28" s="494">
        <v>1</v>
      </c>
      <c r="G28" s="494"/>
      <c r="H28" s="494">
        <v>1</v>
      </c>
      <c r="I28" s="494"/>
      <c r="J28" s="494"/>
      <c r="K28" s="494"/>
      <c r="L28" s="488">
        <v>3</v>
      </c>
      <c r="M28" s="489">
        <v>1</v>
      </c>
    </row>
    <row r="29" spans="1:13" x14ac:dyDescent="0.3">
      <c r="A29" s="491" t="s">
        <v>4</v>
      </c>
      <c r="B29" s="488">
        <v>7</v>
      </c>
      <c r="C29" s="488">
        <v>0</v>
      </c>
      <c r="D29" s="488">
        <v>16</v>
      </c>
      <c r="E29" s="488">
        <v>5</v>
      </c>
      <c r="F29" s="488">
        <v>24</v>
      </c>
      <c r="G29" s="488">
        <v>11</v>
      </c>
      <c r="H29" s="488">
        <v>23</v>
      </c>
      <c r="I29" s="488">
        <v>10</v>
      </c>
      <c r="J29" s="488">
        <v>0</v>
      </c>
      <c r="K29" s="488">
        <v>0</v>
      </c>
      <c r="L29" s="488">
        <v>70</v>
      </c>
      <c r="M29" s="489">
        <v>26</v>
      </c>
    </row>
    <row r="30" spans="1:13" ht="27.6" x14ac:dyDescent="0.3">
      <c r="A30" s="495" t="s">
        <v>529</v>
      </c>
      <c r="B30" s="943"/>
      <c r="C30" s="943"/>
      <c r="D30" s="943"/>
      <c r="E30" s="943"/>
      <c r="F30" s="943"/>
      <c r="G30" s="943"/>
      <c r="H30" s="943"/>
      <c r="I30" s="943"/>
      <c r="J30" s="943"/>
      <c r="K30" s="943"/>
      <c r="L30" s="943"/>
      <c r="M30" s="496"/>
    </row>
    <row r="31" spans="1:13" ht="13.8" customHeight="1" x14ac:dyDescent="0.3">
      <c r="A31" s="502"/>
      <c r="B31" s="942" t="s">
        <v>36</v>
      </c>
      <c r="C31" s="942"/>
      <c r="D31" s="942" t="s">
        <v>37</v>
      </c>
      <c r="E31" s="942"/>
      <c r="F31" s="942" t="s">
        <v>39</v>
      </c>
      <c r="G31" s="942"/>
      <c r="H31" s="942" t="s">
        <v>38</v>
      </c>
      <c r="I31" s="942"/>
      <c r="J31" s="942" t="s">
        <v>4</v>
      </c>
      <c r="K31" s="942" t="s">
        <v>27</v>
      </c>
      <c r="L31" s="942"/>
      <c r="M31" s="945"/>
    </row>
    <row r="32" spans="1:13" ht="12.75" customHeight="1" x14ac:dyDescent="0.3">
      <c r="A32" s="497" t="s">
        <v>34</v>
      </c>
      <c r="B32" s="503" t="s">
        <v>4</v>
      </c>
      <c r="C32" s="503" t="s">
        <v>27</v>
      </c>
      <c r="D32" s="503" t="s">
        <v>4</v>
      </c>
      <c r="E32" s="503" t="s">
        <v>27</v>
      </c>
      <c r="F32" s="503" t="s">
        <v>4</v>
      </c>
      <c r="G32" s="503" t="s">
        <v>27</v>
      </c>
      <c r="H32" s="503" t="s">
        <v>4</v>
      </c>
      <c r="I32" s="503" t="s">
        <v>27</v>
      </c>
      <c r="J32" s="942"/>
      <c r="K32" s="942"/>
      <c r="L32" s="942"/>
      <c r="M32" s="946"/>
    </row>
    <row r="33" spans="1:13" x14ac:dyDescent="0.3">
      <c r="A33" s="497" t="s">
        <v>35</v>
      </c>
      <c r="B33" s="504"/>
      <c r="C33" s="504"/>
      <c r="D33" s="504"/>
      <c r="E33" s="504"/>
      <c r="F33" s="504">
        <v>1</v>
      </c>
      <c r="G33" s="504">
        <v>1</v>
      </c>
      <c r="H33" s="504"/>
      <c r="I33" s="504"/>
      <c r="J33" s="504">
        <v>1</v>
      </c>
      <c r="K33" s="504"/>
      <c r="L33" s="498">
        <v>2</v>
      </c>
      <c r="M33" s="499">
        <v>1</v>
      </c>
    </row>
    <row r="34" spans="1:13" x14ac:dyDescent="0.3">
      <c r="A34" s="497" t="s">
        <v>86</v>
      </c>
      <c r="B34" s="504"/>
      <c r="C34" s="504"/>
      <c r="D34" s="504"/>
      <c r="E34" s="504"/>
      <c r="F34" s="504"/>
      <c r="G34" s="504"/>
      <c r="H34" s="504"/>
      <c r="I34" s="504"/>
      <c r="J34" s="504"/>
      <c r="K34" s="504"/>
      <c r="L34" s="498">
        <v>0</v>
      </c>
      <c r="M34" s="499">
        <v>0</v>
      </c>
    </row>
    <row r="35" spans="1:13" x14ac:dyDescent="0.3">
      <c r="A35" s="497" t="s">
        <v>87</v>
      </c>
      <c r="B35" s="504"/>
      <c r="C35" s="504"/>
      <c r="D35" s="504">
        <v>1</v>
      </c>
      <c r="E35" s="504"/>
      <c r="F35" s="504">
        <v>1</v>
      </c>
      <c r="G35" s="504"/>
      <c r="H35" s="504"/>
      <c r="I35" s="504"/>
      <c r="J35" s="504">
        <v>1</v>
      </c>
      <c r="K35" s="504"/>
      <c r="L35" s="498">
        <v>3</v>
      </c>
      <c r="M35" s="499">
        <v>0</v>
      </c>
    </row>
    <row r="36" spans="1:13" x14ac:dyDescent="0.3">
      <c r="A36" s="497" t="s">
        <v>407</v>
      </c>
      <c r="B36" s="504">
        <v>6</v>
      </c>
      <c r="C36" s="504">
        <v>1</v>
      </c>
      <c r="D36" s="504">
        <v>15</v>
      </c>
      <c r="E36" s="504">
        <v>2</v>
      </c>
      <c r="F36" s="504">
        <v>40</v>
      </c>
      <c r="G36" s="504">
        <v>4</v>
      </c>
      <c r="H36" s="504">
        <v>9</v>
      </c>
      <c r="I36" s="504">
        <v>1</v>
      </c>
      <c r="J36" s="504">
        <v>16</v>
      </c>
      <c r="K36" s="504">
        <v>3</v>
      </c>
      <c r="L36" s="498">
        <v>86</v>
      </c>
      <c r="M36" s="499">
        <v>11</v>
      </c>
    </row>
    <row r="37" spans="1:13" x14ac:dyDescent="0.3">
      <c r="A37" s="500" t="s">
        <v>408</v>
      </c>
      <c r="B37" s="504"/>
      <c r="C37" s="504"/>
      <c r="D37" s="504">
        <v>1</v>
      </c>
      <c r="E37" s="504"/>
      <c r="F37" s="504"/>
      <c r="G37" s="504"/>
      <c r="H37" s="504"/>
      <c r="I37" s="504"/>
      <c r="J37" s="504">
        <v>1</v>
      </c>
      <c r="K37" s="504"/>
      <c r="L37" s="498">
        <v>2</v>
      </c>
      <c r="M37" s="499">
        <v>0</v>
      </c>
    </row>
    <row r="38" spans="1:13" x14ac:dyDescent="0.3">
      <c r="A38" s="501" t="s">
        <v>4</v>
      </c>
      <c r="B38" s="498">
        <v>6</v>
      </c>
      <c r="C38" s="498">
        <v>1</v>
      </c>
      <c r="D38" s="498">
        <v>17</v>
      </c>
      <c r="E38" s="498">
        <v>2</v>
      </c>
      <c r="F38" s="498">
        <v>42</v>
      </c>
      <c r="G38" s="498">
        <v>5</v>
      </c>
      <c r="H38" s="498">
        <v>9</v>
      </c>
      <c r="I38" s="498">
        <v>1</v>
      </c>
      <c r="J38" s="498">
        <v>19</v>
      </c>
      <c r="K38" s="498">
        <v>3</v>
      </c>
      <c r="L38" s="498">
        <v>93</v>
      </c>
      <c r="M38" s="499">
        <v>12</v>
      </c>
    </row>
    <row r="39" spans="1:13" x14ac:dyDescent="0.3">
      <c r="A39" s="505" t="s">
        <v>530</v>
      </c>
      <c r="B39" s="943"/>
      <c r="C39" s="943"/>
      <c r="D39" s="943"/>
      <c r="E39" s="943"/>
      <c r="F39" s="943"/>
      <c r="G39" s="943"/>
      <c r="H39" s="943"/>
      <c r="I39" s="943"/>
      <c r="J39" s="943"/>
      <c r="K39" s="943"/>
      <c r="L39" s="943"/>
      <c r="M39" s="506"/>
    </row>
    <row r="40" spans="1:13" s="40" customFormat="1" x14ac:dyDescent="0.3">
      <c r="A40" s="512"/>
      <c r="B40" s="942" t="s">
        <v>36</v>
      </c>
      <c r="C40" s="942"/>
      <c r="D40" s="942" t="s">
        <v>37</v>
      </c>
      <c r="E40" s="942"/>
      <c r="F40" s="942" t="s">
        <v>39</v>
      </c>
      <c r="G40" s="942"/>
      <c r="H40" s="942" t="s">
        <v>38</v>
      </c>
      <c r="I40" s="942"/>
      <c r="J40" s="942" t="s">
        <v>4</v>
      </c>
      <c r="K40" s="942" t="s">
        <v>27</v>
      </c>
      <c r="L40" s="942"/>
      <c r="M40" s="945"/>
    </row>
    <row r="41" spans="1:13" s="40" customFormat="1" ht="27.6" x14ac:dyDescent="0.3">
      <c r="A41" s="507" t="s">
        <v>34</v>
      </c>
      <c r="B41" s="513" t="s">
        <v>4</v>
      </c>
      <c r="C41" s="513" t="s">
        <v>27</v>
      </c>
      <c r="D41" s="513" t="s">
        <v>4</v>
      </c>
      <c r="E41" s="513" t="s">
        <v>27</v>
      </c>
      <c r="F41" s="513" t="s">
        <v>4</v>
      </c>
      <c r="G41" s="513" t="s">
        <v>27</v>
      </c>
      <c r="H41" s="513" t="s">
        <v>4</v>
      </c>
      <c r="I41" s="513" t="s">
        <v>27</v>
      </c>
      <c r="J41" s="942"/>
      <c r="K41" s="942"/>
      <c r="L41" s="942"/>
      <c r="M41" s="946"/>
    </row>
    <row r="42" spans="1:13" x14ac:dyDescent="0.3">
      <c r="A42" s="507" t="s">
        <v>35</v>
      </c>
      <c r="B42" s="514"/>
      <c r="C42" s="514"/>
      <c r="D42" s="514"/>
      <c r="E42" s="514"/>
      <c r="F42" s="514">
        <v>1</v>
      </c>
      <c r="G42" s="514">
        <v>1</v>
      </c>
      <c r="H42" s="514"/>
      <c r="I42" s="514"/>
      <c r="J42" s="514"/>
      <c r="K42" s="514"/>
      <c r="L42" s="508">
        <v>1</v>
      </c>
      <c r="M42" s="509">
        <v>1</v>
      </c>
    </row>
    <row r="43" spans="1:13" ht="15" customHeight="1" x14ac:dyDescent="0.3">
      <c r="A43" s="507" t="s">
        <v>86</v>
      </c>
      <c r="B43" s="514">
        <v>6</v>
      </c>
      <c r="C43" s="514">
        <v>2</v>
      </c>
      <c r="D43" s="514">
        <v>6</v>
      </c>
      <c r="E43" s="514">
        <v>5</v>
      </c>
      <c r="F43" s="514">
        <v>11</v>
      </c>
      <c r="G43" s="514">
        <v>7</v>
      </c>
      <c r="H43" s="514">
        <v>6</v>
      </c>
      <c r="I43" s="514">
        <v>5</v>
      </c>
      <c r="J43" s="514"/>
      <c r="K43" s="514"/>
      <c r="L43" s="508">
        <v>29</v>
      </c>
      <c r="M43" s="509">
        <v>19</v>
      </c>
    </row>
    <row r="44" spans="1:13" ht="15" customHeight="1" x14ac:dyDescent="0.3">
      <c r="A44" s="507" t="s">
        <v>87</v>
      </c>
      <c r="B44" s="514"/>
      <c r="C44" s="514"/>
      <c r="D44" s="514"/>
      <c r="E44" s="514"/>
      <c r="F44" s="514">
        <v>1</v>
      </c>
      <c r="G44" s="514">
        <v>1</v>
      </c>
      <c r="H44" s="514"/>
      <c r="I44" s="514"/>
      <c r="J44" s="514"/>
      <c r="K44" s="514"/>
      <c r="L44" s="508">
        <v>1</v>
      </c>
      <c r="M44" s="509">
        <v>1</v>
      </c>
    </row>
    <row r="45" spans="1:13" x14ac:dyDescent="0.3">
      <c r="A45" s="507" t="s">
        <v>407</v>
      </c>
      <c r="B45" s="514">
        <v>4</v>
      </c>
      <c r="C45" s="514">
        <v>1</v>
      </c>
      <c r="D45" s="514">
        <v>9</v>
      </c>
      <c r="E45" s="514">
        <v>5</v>
      </c>
      <c r="F45" s="514">
        <v>35</v>
      </c>
      <c r="G45" s="514">
        <v>27</v>
      </c>
      <c r="H45" s="514">
        <v>27</v>
      </c>
      <c r="I45" s="514">
        <v>24</v>
      </c>
      <c r="J45" s="514">
        <v>1</v>
      </c>
      <c r="K45" s="514">
        <v>1</v>
      </c>
      <c r="L45" s="508">
        <v>76</v>
      </c>
      <c r="M45" s="509">
        <v>58</v>
      </c>
    </row>
    <row r="46" spans="1:13" x14ac:dyDescent="0.3">
      <c r="A46" s="510" t="s">
        <v>408</v>
      </c>
      <c r="B46" s="514"/>
      <c r="C46" s="514"/>
      <c r="D46" s="514"/>
      <c r="E46" s="514"/>
      <c r="F46" s="514">
        <v>1</v>
      </c>
      <c r="G46" s="514"/>
      <c r="H46" s="514"/>
      <c r="I46" s="514"/>
      <c r="J46" s="514"/>
      <c r="K46" s="514"/>
      <c r="L46" s="508">
        <v>1</v>
      </c>
      <c r="M46" s="509">
        <v>0</v>
      </c>
    </row>
    <row r="47" spans="1:13" x14ac:dyDescent="0.3">
      <c r="A47" s="511" t="s">
        <v>4</v>
      </c>
      <c r="B47" s="508">
        <v>10</v>
      </c>
      <c r="C47" s="508">
        <v>3</v>
      </c>
      <c r="D47" s="508">
        <v>15</v>
      </c>
      <c r="E47" s="508">
        <v>10</v>
      </c>
      <c r="F47" s="508">
        <v>49</v>
      </c>
      <c r="G47" s="508">
        <v>36</v>
      </c>
      <c r="H47" s="508">
        <v>33</v>
      </c>
      <c r="I47" s="508">
        <v>29</v>
      </c>
      <c r="J47" s="508">
        <v>1</v>
      </c>
      <c r="K47" s="508">
        <v>1</v>
      </c>
      <c r="L47" s="508">
        <v>108</v>
      </c>
      <c r="M47" s="509">
        <v>79</v>
      </c>
    </row>
    <row r="48" spans="1:13" ht="27.6" x14ac:dyDescent="0.3">
      <c r="A48" s="515" t="s">
        <v>531</v>
      </c>
      <c r="B48" s="943"/>
      <c r="C48" s="943"/>
      <c r="D48" s="943"/>
      <c r="E48" s="943"/>
      <c r="F48" s="943"/>
      <c r="G48" s="943"/>
      <c r="H48" s="943"/>
      <c r="I48" s="943"/>
      <c r="J48" s="943"/>
      <c r="K48" s="943"/>
      <c r="L48" s="943"/>
      <c r="M48" s="516"/>
    </row>
    <row r="49" spans="1:13" x14ac:dyDescent="0.3">
      <c r="A49" s="522"/>
      <c r="B49" s="942" t="s">
        <v>36</v>
      </c>
      <c r="C49" s="942"/>
      <c r="D49" s="942" t="s">
        <v>37</v>
      </c>
      <c r="E49" s="942"/>
      <c r="F49" s="942" t="s">
        <v>39</v>
      </c>
      <c r="G49" s="942"/>
      <c r="H49" s="942" t="s">
        <v>38</v>
      </c>
      <c r="I49" s="942"/>
      <c r="J49" s="942" t="s">
        <v>4</v>
      </c>
      <c r="K49" s="942" t="s">
        <v>27</v>
      </c>
      <c r="L49" s="942"/>
      <c r="M49" s="945"/>
    </row>
    <row r="50" spans="1:13" ht="27.6" x14ac:dyDescent="0.3">
      <c r="A50" s="517" t="s">
        <v>34</v>
      </c>
      <c r="B50" s="523" t="s">
        <v>4</v>
      </c>
      <c r="C50" s="523" t="s">
        <v>27</v>
      </c>
      <c r="D50" s="523" t="s">
        <v>4</v>
      </c>
      <c r="E50" s="523" t="s">
        <v>27</v>
      </c>
      <c r="F50" s="523" t="s">
        <v>4</v>
      </c>
      <c r="G50" s="523" t="s">
        <v>27</v>
      </c>
      <c r="H50" s="523" t="s">
        <v>4</v>
      </c>
      <c r="I50" s="523" t="s">
        <v>27</v>
      </c>
      <c r="J50" s="942"/>
      <c r="K50" s="942"/>
      <c r="L50" s="942"/>
      <c r="M50" s="946"/>
    </row>
    <row r="51" spans="1:13" x14ac:dyDescent="0.3">
      <c r="A51" s="517" t="s">
        <v>35</v>
      </c>
      <c r="B51" s="524"/>
      <c r="C51" s="524"/>
      <c r="D51" s="524">
        <v>1</v>
      </c>
      <c r="E51" s="524"/>
      <c r="F51" s="524">
        <v>2</v>
      </c>
      <c r="G51" s="524">
        <v>2</v>
      </c>
      <c r="H51" s="524"/>
      <c r="I51" s="524"/>
      <c r="J51" s="524">
        <v>1</v>
      </c>
      <c r="K51" s="524"/>
      <c r="L51" s="518">
        <v>4</v>
      </c>
      <c r="M51" s="519">
        <v>2</v>
      </c>
    </row>
    <row r="52" spans="1:13" x14ac:dyDescent="0.3">
      <c r="A52" s="517" t="s">
        <v>86</v>
      </c>
      <c r="B52" s="524"/>
      <c r="C52" s="524"/>
      <c r="D52" s="524">
        <v>1</v>
      </c>
      <c r="E52" s="524"/>
      <c r="F52" s="524">
        <v>2</v>
      </c>
      <c r="G52" s="524">
        <v>1</v>
      </c>
      <c r="H52" s="524">
        <v>4</v>
      </c>
      <c r="I52" s="524">
        <v>1</v>
      </c>
      <c r="J52" s="524"/>
      <c r="K52" s="524"/>
      <c r="L52" s="518">
        <v>7</v>
      </c>
      <c r="M52" s="519">
        <v>2</v>
      </c>
    </row>
    <row r="53" spans="1:13" x14ac:dyDescent="0.3">
      <c r="A53" s="517" t="s">
        <v>87</v>
      </c>
      <c r="B53" s="524"/>
      <c r="C53" s="524"/>
      <c r="D53" s="524">
        <v>1</v>
      </c>
      <c r="E53" s="524"/>
      <c r="F53" s="524"/>
      <c r="G53" s="524"/>
      <c r="H53" s="524"/>
      <c r="I53" s="524"/>
      <c r="J53" s="524"/>
      <c r="K53" s="524"/>
      <c r="L53" s="518">
        <v>1</v>
      </c>
      <c r="M53" s="519">
        <v>0</v>
      </c>
    </row>
    <row r="54" spans="1:13" x14ac:dyDescent="0.3">
      <c r="A54" s="517" t="s">
        <v>407</v>
      </c>
      <c r="B54" s="524">
        <v>2</v>
      </c>
      <c r="C54" s="524"/>
      <c r="D54" s="524">
        <v>3</v>
      </c>
      <c r="E54" s="524"/>
      <c r="F54" s="524">
        <v>17</v>
      </c>
      <c r="G54" s="524">
        <v>4</v>
      </c>
      <c r="H54" s="524">
        <v>2</v>
      </c>
      <c r="I54" s="524"/>
      <c r="J54" s="524"/>
      <c r="K54" s="524"/>
      <c r="L54" s="518">
        <v>24</v>
      </c>
      <c r="M54" s="519">
        <v>4</v>
      </c>
    </row>
    <row r="55" spans="1:13" x14ac:dyDescent="0.3">
      <c r="A55" s="520" t="s">
        <v>408</v>
      </c>
      <c r="B55" s="524"/>
      <c r="C55" s="524"/>
      <c r="D55" s="524">
        <v>1</v>
      </c>
      <c r="E55" s="524">
        <v>1</v>
      </c>
      <c r="F55" s="524">
        <v>1</v>
      </c>
      <c r="G55" s="524"/>
      <c r="H55" s="524"/>
      <c r="I55" s="524"/>
      <c r="J55" s="524"/>
      <c r="K55" s="524"/>
      <c r="L55" s="518">
        <v>2</v>
      </c>
      <c r="M55" s="519">
        <v>1</v>
      </c>
    </row>
    <row r="56" spans="1:13" x14ac:dyDescent="0.3">
      <c r="A56" s="521" t="s">
        <v>4</v>
      </c>
      <c r="B56" s="518">
        <v>2</v>
      </c>
      <c r="C56" s="518">
        <v>0</v>
      </c>
      <c r="D56" s="518">
        <v>7</v>
      </c>
      <c r="E56" s="518">
        <v>1</v>
      </c>
      <c r="F56" s="518">
        <v>22</v>
      </c>
      <c r="G56" s="518">
        <v>7</v>
      </c>
      <c r="H56" s="518">
        <v>6</v>
      </c>
      <c r="I56" s="518">
        <v>1</v>
      </c>
      <c r="J56" s="518">
        <v>1</v>
      </c>
      <c r="K56" s="518">
        <v>0</v>
      </c>
      <c r="L56" s="518">
        <v>38</v>
      </c>
      <c r="M56" s="519">
        <v>9</v>
      </c>
    </row>
    <row r="57" spans="1:13" x14ac:dyDescent="0.3">
      <c r="A57" s="525" t="s">
        <v>588</v>
      </c>
      <c r="B57" s="943"/>
      <c r="C57" s="943"/>
      <c r="D57" s="943"/>
      <c r="E57" s="943"/>
      <c r="F57" s="943"/>
      <c r="G57" s="943"/>
      <c r="H57" s="943"/>
      <c r="I57" s="943"/>
      <c r="J57" s="943"/>
      <c r="K57" s="943"/>
      <c r="L57" s="943"/>
      <c r="M57" s="526"/>
    </row>
    <row r="58" spans="1:13" x14ac:dyDescent="0.3">
      <c r="A58" s="532"/>
      <c r="B58" s="942" t="s">
        <v>36</v>
      </c>
      <c r="C58" s="942"/>
      <c r="D58" s="942" t="s">
        <v>37</v>
      </c>
      <c r="E58" s="942"/>
      <c r="F58" s="942" t="s">
        <v>39</v>
      </c>
      <c r="G58" s="942"/>
      <c r="H58" s="942" t="s">
        <v>38</v>
      </c>
      <c r="I58" s="942"/>
      <c r="J58" s="942" t="s">
        <v>4</v>
      </c>
      <c r="K58" s="942" t="s">
        <v>27</v>
      </c>
      <c r="L58" s="942"/>
      <c r="M58" s="945"/>
    </row>
    <row r="59" spans="1:13" ht="27.6" x14ac:dyDescent="0.3">
      <c r="A59" s="527" t="s">
        <v>34</v>
      </c>
      <c r="B59" s="533" t="s">
        <v>4</v>
      </c>
      <c r="C59" s="533" t="s">
        <v>27</v>
      </c>
      <c r="D59" s="533" t="s">
        <v>4</v>
      </c>
      <c r="E59" s="533" t="s">
        <v>27</v>
      </c>
      <c r="F59" s="533" t="s">
        <v>4</v>
      </c>
      <c r="G59" s="533" t="s">
        <v>27</v>
      </c>
      <c r="H59" s="533" t="s">
        <v>4</v>
      </c>
      <c r="I59" s="533" t="s">
        <v>27</v>
      </c>
      <c r="J59" s="942"/>
      <c r="K59" s="942"/>
      <c r="L59" s="942"/>
      <c r="M59" s="946"/>
    </row>
    <row r="60" spans="1:13" x14ac:dyDescent="0.3">
      <c r="A60" s="527" t="s">
        <v>35</v>
      </c>
      <c r="B60" s="534"/>
      <c r="C60" s="534"/>
      <c r="D60" s="534"/>
      <c r="E60" s="534"/>
      <c r="F60" s="534">
        <v>1</v>
      </c>
      <c r="G60" s="534"/>
      <c r="H60" s="534"/>
      <c r="I60" s="534"/>
      <c r="J60" s="534">
        <v>3</v>
      </c>
      <c r="K60" s="534">
        <v>2</v>
      </c>
      <c r="L60" s="528">
        <v>4</v>
      </c>
      <c r="M60" s="529">
        <v>2</v>
      </c>
    </row>
    <row r="61" spans="1:13" x14ac:dyDescent="0.3">
      <c r="A61" s="527" t="s">
        <v>86</v>
      </c>
      <c r="B61" s="534"/>
      <c r="C61" s="534"/>
      <c r="D61" s="534"/>
      <c r="E61" s="534"/>
      <c r="F61" s="534"/>
      <c r="G61" s="534"/>
      <c r="H61" s="534"/>
      <c r="I61" s="534"/>
      <c r="J61" s="534"/>
      <c r="K61" s="534"/>
      <c r="L61" s="528">
        <v>0</v>
      </c>
      <c r="M61" s="529">
        <v>0</v>
      </c>
    </row>
    <row r="62" spans="1:13" x14ac:dyDescent="0.3">
      <c r="A62" s="527" t="s">
        <v>87</v>
      </c>
      <c r="B62" s="534"/>
      <c r="C62" s="534"/>
      <c r="D62" s="534"/>
      <c r="E62" s="534"/>
      <c r="F62" s="534">
        <v>1</v>
      </c>
      <c r="G62" s="534"/>
      <c r="H62" s="534"/>
      <c r="I62" s="534"/>
      <c r="J62" s="534"/>
      <c r="K62" s="534"/>
      <c r="L62" s="528">
        <v>1</v>
      </c>
      <c r="M62" s="529">
        <v>0</v>
      </c>
    </row>
    <row r="63" spans="1:13" x14ac:dyDescent="0.3">
      <c r="A63" s="527" t="s">
        <v>407</v>
      </c>
      <c r="B63" s="534"/>
      <c r="C63" s="534"/>
      <c r="D63" s="534">
        <v>1</v>
      </c>
      <c r="E63" s="534"/>
      <c r="F63" s="534">
        <v>32</v>
      </c>
      <c r="G63" s="534">
        <v>10</v>
      </c>
      <c r="H63" s="534"/>
      <c r="I63" s="534"/>
      <c r="J63" s="534">
        <v>25</v>
      </c>
      <c r="K63" s="534">
        <v>9</v>
      </c>
      <c r="L63" s="528">
        <v>58</v>
      </c>
      <c r="M63" s="529">
        <v>19</v>
      </c>
    </row>
    <row r="64" spans="1:13" x14ac:dyDescent="0.3">
      <c r="A64" s="530" t="s">
        <v>408</v>
      </c>
      <c r="B64" s="534"/>
      <c r="C64" s="534"/>
      <c r="D64" s="534"/>
      <c r="E64" s="534"/>
      <c r="F64" s="534"/>
      <c r="G64" s="534"/>
      <c r="H64" s="534"/>
      <c r="I64" s="534"/>
      <c r="J64" s="534"/>
      <c r="K64" s="534"/>
      <c r="L64" s="528">
        <v>0</v>
      </c>
      <c r="M64" s="529">
        <v>0</v>
      </c>
    </row>
    <row r="65" spans="1:13" x14ac:dyDescent="0.3">
      <c r="A65" s="531" t="s">
        <v>4</v>
      </c>
      <c r="B65" s="528">
        <v>0</v>
      </c>
      <c r="C65" s="528">
        <v>0</v>
      </c>
      <c r="D65" s="528">
        <v>1</v>
      </c>
      <c r="E65" s="528">
        <v>0</v>
      </c>
      <c r="F65" s="528">
        <v>34</v>
      </c>
      <c r="G65" s="528">
        <v>10</v>
      </c>
      <c r="H65" s="528">
        <v>0</v>
      </c>
      <c r="I65" s="528">
        <v>0</v>
      </c>
      <c r="J65" s="528">
        <v>28</v>
      </c>
      <c r="K65" s="528">
        <v>11</v>
      </c>
      <c r="L65" s="528">
        <v>63</v>
      </c>
      <c r="M65" s="529">
        <v>21</v>
      </c>
    </row>
    <row r="66" spans="1:13" x14ac:dyDescent="0.3">
      <c r="A66" s="535" t="s">
        <v>83</v>
      </c>
      <c r="B66" s="943"/>
      <c r="C66" s="943"/>
      <c r="D66" s="943"/>
      <c r="E66" s="943"/>
      <c r="F66" s="943"/>
      <c r="G66" s="943"/>
      <c r="H66" s="943"/>
      <c r="I66" s="943"/>
      <c r="J66" s="943"/>
      <c r="K66" s="943"/>
      <c r="L66" s="943"/>
      <c r="M66" s="526"/>
    </row>
    <row r="67" spans="1:13" x14ac:dyDescent="0.3">
      <c r="A67" s="532"/>
      <c r="B67" s="942" t="s">
        <v>36</v>
      </c>
      <c r="C67" s="942"/>
      <c r="D67" s="942" t="s">
        <v>37</v>
      </c>
      <c r="E67" s="942"/>
      <c r="F67" s="942" t="s">
        <v>39</v>
      </c>
      <c r="G67" s="942"/>
      <c r="H67" s="942" t="s">
        <v>38</v>
      </c>
      <c r="I67" s="942"/>
      <c r="J67" s="942" t="s">
        <v>4</v>
      </c>
      <c r="K67" s="942" t="s">
        <v>27</v>
      </c>
      <c r="L67" s="942"/>
      <c r="M67" s="945"/>
    </row>
    <row r="68" spans="1:13" ht="27.6" x14ac:dyDescent="0.3">
      <c r="A68" s="527" t="s">
        <v>34</v>
      </c>
      <c r="B68" s="533" t="s">
        <v>4</v>
      </c>
      <c r="C68" s="533" t="s">
        <v>27</v>
      </c>
      <c r="D68" s="533" t="s">
        <v>4</v>
      </c>
      <c r="E68" s="533" t="s">
        <v>27</v>
      </c>
      <c r="F68" s="533" t="s">
        <v>4</v>
      </c>
      <c r="G68" s="533" t="s">
        <v>27</v>
      </c>
      <c r="H68" s="533" t="s">
        <v>4</v>
      </c>
      <c r="I68" s="533" t="s">
        <v>27</v>
      </c>
      <c r="J68" s="942"/>
      <c r="K68" s="942"/>
      <c r="L68" s="942"/>
      <c r="M68" s="946"/>
    </row>
    <row r="69" spans="1:13" x14ac:dyDescent="0.3">
      <c r="A69" s="527" t="s">
        <v>35</v>
      </c>
      <c r="B69" s="534"/>
      <c r="C69" s="534"/>
      <c r="D69" s="534"/>
      <c r="E69" s="534"/>
      <c r="F69" s="534"/>
      <c r="G69" s="534"/>
      <c r="H69" s="534"/>
      <c r="I69" s="534"/>
      <c r="J69" s="534"/>
      <c r="K69" s="534"/>
      <c r="L69" s="528">
        <v>0</v>
      </c>
      <c r="M69" s="529">
        <v>0</v>
      </c>
    </row>
    <row r="70" spans="1:13" x14ac:dyDescent="0.3">
      <c r="A70" s="527" t="s">
        <v>86</v>
      </c>
      <c r="B70" s="534"/>
      <c r="C70" s="534"/>
      <c r="D70" s="534"/>
      <c r="E70" s="534"/>
      <c r="F70" s="534"/>
      <c r="G70" s="534"/>
      <c r="H70" s="534"/>
      <c r="I70" s="534"/>
      <c r="J70" s="534"/>
      <c r="K70" s="534"/>
      <c r="L70" s="528">
        <v>0</v>
      </c>
      <c r="M70" s="529">
        <v>0</v>
      </c>
    </row>
    <row r="71" spans="1:13" x14ac:dyDescent="0.3">
      <c r="A71" s="527" t="s">
        <v>87</v>
      </c>
      <c r="B71" s="534"/>
      <c r="C71" s="534"/>
      <c r="D71" s="534"/>
      <c r="E71" s="534"/>
      <c r="F71" s="534"/>
      <c r="G71" s="534"/>
      <c r="H71" s="534"/>
      <c r="I71" s="534"/>
      <c r="J71" s="534"/>
      <c r="K71" s="534"/>
      <c r="L71" s="528">
        <v>0</v>
      </c>
      <c r="M71" s="529">
        <v>0</v>
      </c>
    </row>
    <row r="72" spans="1:13" x14ac:dyDescent="0.3">
      <c r="A72" s="527" t="s">
        <v>407</v>
      </c>
      <c r="B72" s="534"/>
      <c r="C72" s="534"/>
      <c r="D72" s="534"/>
      <c r="E72" s="534"/>
      <c r="F72" s="534"/>
      <c r="G72" s="534"/>
      <c r="H72" s="534"/>
      <c r="I72" s="534"/>
      <c r="J72" s="534">
        <v>1</v>
      </c>
      <c r="K72" s="534"/>
      <c r="L72" s="528">
        <v>1</v>
      </c>
      <c r="M72" s="529">
        <v>0</v>
      </c>
    </row>
    <row r="73" spans="1:13" x14ac:dyDescent="0.3">
      <c r="A73" s="530" t="s">
        <v>408</v>
      </c>
      <c r="B73" s="534"/>
      <c r="C73" s="534"/>
      <c r="D73" s="534"/>
      <c r="E73" s="534"/>
      <c r="F73" s="534"/>
      <c r="G73" s="534"/>
      <c r="H73" s="534"/>
      <c r="I73" s="534"/>
      <c r="J73" s="534"/>
      <c r="K73" s="534"/>
      <c r="L73" s="528">
        <v>0</v>
      </c>
      <c r="M73" s="529">
        <v>0</v>
      </c>
    </row>
    <row r="74" spans="1:13" x14ac:dyDescent="0.3">
      <c r="A74" s="536" t="s">
        <v>4</v>
      </c>
      <c r="B74" s="528">
        <v>0</v>
      </c>
      <c r="C74" s="528">
        <v>0</v>
      </c>
      <c r="D74" s="528">
        <v>0</v>
      </c>
      <c r="E74" s="528">
        <v>0</v>
      </c>
      <c r="F74" s="528">
        <v>0</v>
      </c>
      <c r="G74" s="528">
        <v>0</v>
      </c>
      <c r="H74" s="528">
        <v>0</v>
      </c>
      <c r="I74" s="528">
        <v>0</v>
      </c>
      <c r="J74" s="528">
        <v>1</v>
      </c>
      <c r="K74" s="528">
        <v>0</v>
      </c>
      <c r="L74" s="528">
        <v>1</v>
      </c>
      <c r="M74" s="529">
        <v>0</v>
      </c>
    </row>
    <row r="75" spans="1:13" x14ac:dyDescent="0.3">
      <c r="A75" s="535" t="s">
        <v>520</v>
      </c>
      <c r="B75" s="947"/>
      <c r="C75" s="948"/>
      <c r="D75" s="948"/>
      <c r="E75" s="948"/>
      <c r="F75" s="948"/>
      <c r="G75" s="948"/>
      <c r="H75" s="948"/>
      <c r="I75" s="948"/>
      <c r="J75" s="948"/>
      <c r="K75" s="948"/>
      <c r="L75" s="948"/>
      <c r="M75" s="949"/>
    </row>
    <row r="76" spans="1:13" x14ac:dyDescent="0.3">
      <c r="A76" s="532"/>
      <c r="B76" s="942" t="s">
        <v>36</v>
      </c>
      <c r="C76" s="942"/>
      <c r="D76" s="942" t="s">
        <v>37</v>
      </c>
      <c r="E76" s="942"/>
      <c r="F76" s="942" t="s">
        <v>39</v>
      </c>
      <c r="G76" s="942"/>
      <c r="H76" s="942" t="s">
        <v>38</v>
      </c>
      <c r="I76" s="942"/>
      <c r="J76" s="942" t="s">
        <v>4</v>
      </c>
      <c r="K76" s="942" t="s">
        <v>27</v>
      </c>
      <c r="L76" s="942"/>
      <c r="M76" s="945"/>
    </row>
    <row r="77" spans="1:13" ht="27.6" x14ac:dyDescent="0.3">
      <c r="A77" s="527" t="s">
        <v>34</v>
      </c>
      <c r="B77" s="533" t="s">
        <v>4</v>
      </c>
      <c r="C77" s="533" t="s">
        <v>27</v>
      </c>
      <c r="D77" s="533" t="s">
        <v>4</v>
      </c>
      <c r="E77" s="533" t="s">
        <v>27</v>
      </c>
      <c r="F77" s="533" t="s">
        <v>4</v>
      </c>
      <c r="G77" s="533" t="s">
        <v>27</v>
      </c>
      <c r="H77" s="533" t="s">
        <v>4</v>
      </c>
      <c r="I77" s="533" t="s">
        <v>27</v>
      </c>
      <c r="J77" s="942"/>
      <c r="K77" s="942"/>
      <c r="L77" s="942"/>
      <c r="M77" s="946"/>
    </row>
    <row r="78" spans="1:13" x14ac:dyDescent="0.3">
      <c r="A78" s="527" t="s">
        <v>35</v>
      </c>
      <c r="B78" s="534">
        <v>1</v>
      </c>
      <c r="C78" s="534">
        <v>1</v>
      </c>
      <c r="D78" s="534">
        <v>4</v>
      </c>
      <c r="E78" s="534">
        <v>1</v>
      </c>
      <c r="F78" s="534">
        <v>9</v>
      </c>
      <c r="G78" s="534">
        <v>6</v>
      </c>
      <c r="H78" s="534"/>
      <c r="I78" s="534"/>
      <c r="J78" s="534">
        <v>6</v>
      </c>
      <c r="K78" s="534">
        <v>2</v>
      </c>
      <c r="L78" s="528">
        <v>20</v>
      </c>
      <c r="M78" s="529">
        <v>10</v>
      </c>
    </row>
    <row r="79" spans="1:13" x14ac:dyDescent="0.3">
      <c r="A79" s="527" t="s">
        <v>86</v>
      </c>
      <c r="B79" s="534">
        <v>13</v>
      </c>
      <c r="C79" s="534">
        <v>3</v>
      </c>
      <c r="D79" s="534">
        <v>16</v>
      </c>
      <c r="E79" s="534">
        <v>7</v>
      </c>
      <c r="F79" s="534">
        <v>20</v>
      </c>
      <c r="G79" s="534">
        <v>8</v>
      </c>
      <c r="H79" s="534">
        <v>15</v>
      </c>
      <c r="I79" s="534">
        <v>8</v>
      </c>
      <c r="J79" s="534">
        <v>2</v>
      </c>
      <c r="K79" s="534"/>
      <c r="L79" s="528">
        <v>66</v>
      </c>
      <c r="M79" s="529">
        <v>26</v>
      </c>
    </row>
    <row r="80" spans="1:13" x14ac:dyDescent="0.3">
      <c r="A80" s="527" t="s">
        <v>87</v>
      </c>
      <c r="B80" s="534">
        <v>1</v>
      </c>
      <c r="C80" s="534"/>
      <c r="D80" s="534">
        <v>3</v>
      </c>
      <c r="E80" s="534"/>
      <c r="F80" s="534">
        <v>7</v>
      </c>
      <c r="G80" s="534">
        <v>4</v>
      </c>
      <c r="H80" s="534">
        <v>1</v>
      </c>
      <c r="I80" s="534"/>
      <c r="J80" s="534">
        <v>1</v>
      </c>
      <c r="K80" s="534"/>
      <c r="L80" s="528">
        <v>13</v>
      </c>
      <c r="M80" s="529">
        <v>4</v>
      </c>
    </row>
    <row r="81" spans="1:13" x14ac:dyDescent="0.3">
      <c r="A81" s="527" t="s">
        <v>407</v>
      </c>
      <c r="B81" s="534">
        <v>32</v>
      </c>
      <c r="C81" s="534">
        <v>5</v>
      </c>
      <c r="D81" s="534">
        <v>81</v>
      </c>
      <c r="E81" s="534">
        <v>29</v>
      </c>
      <c r="F81" s="534">
        <v>242</v>
      </c>
      <c r="G81" s="534">
        <v>103</v>
      </c>
      <c r="H81" s="534">
        <v>67</v>
      </c>
      <c r="I81" s="534">
        <v>38</v>
      </c>
      <c r="J81" s="534">
        <v>47</v>
      </c>
      <c r="K81" s="534">
        <v>14</v>
      </c>
      <c r="L81" s="528">
        <v>469</v>
      </c>
      <c r="M81" s="529">
        <v>189</v>
      </c>
    </row>
    <row r="82" spans="1:13" x14ac:dyDescent="0.3">
      <c r="A82" s="530" t="s">
        <v>408</v>
      </c>
      <c r="B82" s="534">
        <v>1</v>
      </c>
      <c r="C82" s="534"/>
      <c r="D82" s="534">
        <v>4</v>
      </c>
      <c r="E82" s="534">
        <v>3</v>
      </c>
      <c r="F82" s="534">
        <v>4</v>
      </c>
      <c r="G82" s="534"/>
      <c r="H82" s="534">
        <v>1</v>
      </c>
      <c r="I82" s="534"/>
      <c r="J82" s="534">
        <v>1</v>
      </c>
      <c r="K82" s="534"/>
      <c r="L82" s="528">
        <v>11</v>
      </c>
      <c r="M82" s="529">
        <v>3</v>
      </c>
    </row>
    <row r="83" spans="1:13" ht="14.4" thickBot="1" x14ac:dyDescent="0.35">
      <c r="A83" s="536" t="s">
        <v>4</v>
      </c>
      <c r="B83" s="528">
        <v>48</v>
      </c>
      <c r="C83" s="528">
        <v>9</v>
      </c>
      <c r="D83" s="528">
        <v>108</v>
      </c>
      <c r="E83" s="528">
        <v>40</v>
      </c>
      <c r="F83" s="528">
        <v>282</v>
      </c>
      <c r="G83" s="528">
        <v>121</v>
      </c>
      <c r="H83" s="528">
        <v>84</v>
      </c>
      <c r="I83" s="528">
        <v>46</v>
      </c>
      <c r="J83" s="528">
        <v>57</v>
      </c>
      <c r="K83" s="528">
        <v>16</v>
      </c>
      <c r="L83" s="528">
        <v>579</v>
      </c>
      <c r="M83" s="529">
        <v>232</v>
      </c>
    </row>
    <row r="84" spans="1:13" ht="14.4" thickBot="1" x14ac:dyDescent="0.35">
      <c r="A84" s="537" t="s">
        <v>533</v>
      </c>
      <c r="B84" s="538">
        <v>48</v>
      </c>
      <c r="C84" s="538">
        <v>9</v>
      </c>
      <c r="D84" s="540">
        <v>108</v>
      </c>
      <c r="E84" s="540">
        <v>40</v>
      </c>
      <c r="F84" s="540">
        <v>282</v>
      </c>
      <c r="G84" s="540">
        <v>121</v>
      </c>
      <c r="H84" s="538">
        <v>84</v>
      </c>
      <c r="I84" s="538">
        <v>46</v>
      </c>
      <c r="J84" s="538">
        <v>57</v>
      </c>
      <c r="K84" s="538">
        <v>16</v>
      </c>
      <c r="L84" s="538">
        <v>579</v>
      </c>
      <c r="M84" s="539">
        <v>232</v>
      </c>
    </row>
  </sheetData>
  <mergeCells count="84">
    <mergeCell ref="M58:M59"/>
    <mergeCell ref="B57:L57"/>
    <mergeCell ref="B58:C58"/>
    <mergeCell ref="D58:E58"/>
    <mergeCell ref="F58:G58"/>
    <mergeCell ref="L67:L68"/>
    <mergeCell ref="K58:K59"/>
    <mergeCell ref="L58:L59"/>
    <mergeCell ref="H58:I58"/>
    <mergeCell ref="J58:J59"/>
    <mergeCell ref="B66:L66"/>
    <mergeCell ref="M67:M68"/>
    <mergeCell ref="B75:M75"/>
    <mergeCell ref="B76:C76"/>
    <mergeCell ref="D76:E76"/>
    <mergeCell ref="F76:G76"/>
    <mergeCell ref="H76:I76"/>
    <mergeCell ref="J76:J77"/>
    <mergeCell ref="K76:K77"/>
    <mergeCell ref="L76:L77"/>
    <mergeCell ref="M76:M77"/>
    <mergeCell ref="B67:C67"/>
    <mergeCell ref="D67:E67"/>
    <mergeCell ref="F67:G67"/>
    <mergeCell ref="H67:I67"/>
    <mergeCell ref="J67:J68"/>
    <mergeCell ref="K67:K68"/>
    <mergeCell ref="M49:M50"/>
    <mergeCell ref="B40:C40"/>
    <mergeCell ref="D40:E40"/>
    <mergeCell ref="F40:G40"/>
    <mergeCell ref="H40:I40"/>
    <mergeCell ref="B48:L48"/>
    <mergeCell ref="B49:C49"/>
    <mergeCell ref="D49:E49"/>
    <mergeCell ref="F49:G49"/>
    <mergeCell ref="H49:I49"/>
    <mergeCell ref="J49:J50"/>
    <mergeCell ref="K49:K50"/>
    <mergeCell ref="L49:L50"/>
    <mergeCell ref="M22:M23"/>
    <mergeCell ref="J40:J41"/>
    <mergeCell ref="J31:J32"/>
    <mergeCell ref="K31:K32"/>
    <mergeCell ref="L31:L32"/>
    <mergeCell ref="M31:M32"/>
    <mergeCell ref="B39:L39"/>
    <mergeCell ref="K40:K41"/>
    <mergeCell ref="L40:L41"/>
    <mergeCell ref="M40:M41"/>
    <mergeCell ref="B30:L30"/>
    <mergeCell ref="B31:C31"/>
    <mergeCell ref="D31:E31"/>
    <mergeCell ref="F31:G31"/>
    <mergeCell ref="H31:I31"/>
    <mergeCell ref="B21:L21"/>
    <mergeCell ref="B22:C22"/>
    <mergeCell ref="D22:E22"/>
    <mergeCell ref="F22:G22"/>
    <mergeCell ref="H22:I22"/>
    <mergeCell ref="J22:J23"/>
    <mergeCell ref="K22:K23"/>
    <mergeCell ref="L22:L23"/>
    <mergeCell ref="D13:E13"/>
    <mergeCell ref="F13:G13"/>
    <mergeCell ref="H13:I13"/>
    <mergeCell ref="J13:J14"/>
    <mergeCell ref="M13:M14"/>
    <mergeCell ref="A1:M1"/>
    <mergeCell ref="B2:I2"/>
    <mergeCell ref="J2:K2"/>
    <mergeCell ref="K13:K14"/>
    <mergeCell ref="L13:L14"/>
    <mergeCell ref="B3:L3"/>
    <mergeCell ref="B4:C4"/>
    <mergeCell ref="D4:E4"/>
    <mergeCell ref="F4:G4"/>
    <mergeCell ref="H4:I4"/>
    <mergeCell ref="J4:J5"/>
    <mergeCell ref="K4:K5"/>
    <mergeCell ref="L4:L5"/>
    <mergeCell ref="M4:M5"/>
    <mergeCell ref="B12:L12"/>
    <mergeCell ref="B13:C13"/>
  </mergeCells>
  <pageMargins left="0.7" right="0.7" top="0.75" bottom="0.75" header="0.3" footer="0.3"/>
  <pageSetup paperSize="9" scale="80"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O33"/>
  <sheetViews>
    <sheetView topLeftCell="A7" workbookViewId="0">
      <selection activeCell="L22" sqref="L22"/>
    </sheetView>
  </sheetViews>
  <sheetFormatPr defaultColWidth="9.109375" defaultRowHeight="14.4" x14ac:dyDescent="0.3"/>
  <cols>
    <col min="1" max="1" width="35.5546875" style="2" customWidth="1"/>
    <col min="2" max="2" width="7.5546875" style="1" customWidth="1"/>
    <col min="3" max="3" width="10" style="1" customWidth="1"/>
    <col min="4" max="4" width="10.5546875" style="1" customWidth="1"/>
    <col min="5" max="5" width="16.44140625" style="1" customWidth="1"/>
    <col min="6" max="6" width="9.6640625" style="1" customWidth="1"/>
    <col min="7" max="7" width="13.21875" style="1" customWidth="1"/>
    <col min="8" max="8" width="25.88671875" style="1" customWidth="1"/>
    <col min="9" max="9" width="21.44140625" style="1" customWidth="1"/>
    <col min="10" max="10" width="11.88671875" style="1" customWidth="1"/>
    <col min="11" max="14" width="9.109375" style="47"/>
    <col min="15" max="16384" width="9.109375" style="1"/>
  </cols>
  <sheetData>
    <row r="1" spans="1:15" ht="42.75" customHeight="1" thickBot="1" x14ac:dyDescent="0.35">
      <c r="A1" s="902" t="s">
        <v>396</v>
      </c>
      <c r="B1" s="903"/>
      <c r="C1" s="903"/>
      <c r="D1" s="903"/>
      <c r="E1" s="903"/>
      <c r="F1" s="903"/>
      <c r="G1" s="903"/>
      <c r="H1" s="903"/>
      <c r="I1" s="904"/>
      <c r="J1" s="905"/>
    </row>
    <row r="2" spans="1:15" s="5" customFormat="1" ht="21.75" customHeight="1" x14ac:dyDescent="0.3">
      <c r="A2" s="950" t="s">
        <v>520</v>
      </c>
      <c r="B2" s="952" t="s">
        <v>397</v>
      </c>
      <c r="C2" s="952" t="s">
        <v>398</v>
      </c>
      <c r="D2" s="954" t="s">
        <v>399</v>
      </c>
      <c r="E2" s="954" t="s">
        <v>400</v>
      </c>
      <c r="F2" s="954" t="s">
        <v>606</v>
      </c>
      <c r="G2" s="954" t="s">
        <v>401</v>
      </c>
      <c r="H2" s="954" t="s">
        <v>515</v>
      </c>
      <c r="I2" s="954" t="s">
        <v>607</v>
      </c>
      <c r="J2" s="956" t="s">
        <v>608</v>
      </c>
    </row>
    <row r="3" spans="1:15" s="5" customFormat="1" ht="26.25" customHeight="1" thickBot="1" x14ac:dyDescent="0.35">
      <c r="A3" s="951"/>
      <c r="B3" s="953"/>
      <c r="C3" s="953"/>
      <c r="D3" s="955"/>
      <c r="E3" s="955"/>
      <c r="F3" s="955"/>
      <c r="G3" s="955"/>
      <c r="H3" s="955"/>
      <c r="I3" s="955"/>
      <c r="J3" s="957"/>
    </row>
    <row r="4" spans="1:15" ht="26.25" customHeight="1" x14ac:dyDescent="0.3">
      <c r="A4" s="541" t="s">
        <v>609</v>
      </c>
      <c r="B4" s="542">
        <v>1</v>
      </c>
      <c r="C4" s="542">
        <v>5</v>
      </c>
      <c r="D4" s="542">
        <v>36</v>
      </c>
      <c r="E4" s="542">
        <v>33</v>
      </c>
      <c r="F4" s="542">
        <v>1</v>
      </c>
      <c r="G4" s="542">
        <v>9</v>
      </c>
      <c r="H4" s="543"/>
      <c r="I4" s="544"/>
      <c r="J4" s="545">
        <v>85</v>
      </c>
      <c r="K4" s="1"/>
      <c r="L4" s="1"/>
      <c r="M4" s="1"/>
      <c r="N4" s="1"/>
    </row>
    <row r="5" spans="1:15" ht="15" customHeight="1" thickBot="1" x14ac:dyDescent="0.35">
      <c r="A5" s="546" t="s">
        <v>92</v>
      </c>
      <c r="B5" s="547"/>
      <c r="C5" s="547">
        <v>2</v>
      </c>
      <c r="D5" s="547">
        <v>8</v>
      </c>
      <c r="E5" s="547">
        <v>11</v>
      </c>
      <c r="F5" s="547"/>
      <c r="G5" s="547">
        <v>4</v>
      </c>
      <c r="H5" s="548"/>
      <c r="I5" s="549"/>
      <c r="J5" s="550">
        <v>25</v>
      </c>
      <c r="K5" s="1"/>
      <c r="L5" s="1"/>
      <c r="M5" s="1"/>
      <c r="N5" s="1"/>
    </row>
    <row r="6" spans="1:15" ht="15" customHeight="1" x14ac:dyDescent="0.3">
      <c r="A6" s="541" t="s">
        <v>526</v>
      </c>
      <c r="B6" s="542">
        <v>1</v>
      </c>
      <c r="C6" s="542">
        <v>4</v>
      </c>
      <c r="D6" s="542">
        <v>12</v>
      </c>
      <c r="E6" s="542">
        <v>33</v>
      </c>
      <c r="F6" s="542">
        <v>1</v>
      </c>
      <c r="G6" s="543"/>
      <c r="H6" s="544"/>
      <c r="I6" s="542">
        <v>9</v>
      </c>
      <c r="J6" s="545">
        <v>60</v>
      </c>
    </row>
    <row r="7" spans="1:15" ht="15" customHeight="1" thickBot="1" x14ac:dyDescent="0.35">
      <c r="A7" s="546" t="s">
        <v>92</v>
      </c>
      <c r="B7" s="551"/>
      <c r="C7" s="551">
        <v>1</v>
      </c>
      <c r="D7" s="551">
        <v>6</v>
      </c>
      <c r="E7" s="551">
        <v>8</v>
      </c>
      <c r="F7" s="551">
        <v>1</v>
      </c>
      <c r="G7" s="548"/>
      <c r="H7" s="549"/>
      <c r="I7" s="551">
        <v>2</v>
      </c>
      <c r="J7" s="552">
        <v>18</v>
      </c>
    </row>
    <row r="8" spans="1:15" ht="15" customHeight="1" x14ac:dyDescent="0.3">
      <c r="A8" s="553" t="s">
        <v>527</v>
      </c>
      <c r="B8" s="554">
        <v>1</v>
      </c>
      <c r="C8" s="554">
        <v>5</v>
      </c>
      <c r="D8" s="554">
        <v>11</v>
      </c>
      <c r="E8" s="554">
        <v>34</v>
      </c>
      <c r="F8" s="554">
        <v>1</v>
      </c>
      <c r="G8" s="555"/>
      <c r="H8" s="556"/>
      <c r="I8" s="554">
        <v>9</v>
      </c>
      <c r="J8" s="557">
        <v>61</v>
      </c>
    </row>
    <row r="9" spans="1:15" ht="15" customHeight="1" thickBot="1" x14ac:dyDescent="0.35">
      <c r="A9" s="558" t="s">
        <v>92</v>
      </c>
      <c r="B9" s="561"/>
      <c r="C9" s="561"/>
      <c r="D9" s="561">
        <v>6</v>
      </c>
      <c r="E9" s="561">
        <v>8</v>
      </c>
      <c r="F9" s="561">
        <v>1</v>
      </c>
      <c r="G9" s="559"/>
      <c r="H9" s="560"/>
      <c r="I9" s="561">
        <v>3</v>
      </c>
      <c r="J9" s="562">
        <v>18</v>
      </c>
    </row>
    <row r="10" spans="1:15" ht="30" customHeight="1" x14ac:dyDescent="0.3">
      <c r="A10" s="563" t="s">
        <v>528</v>
      </c>
      <c r="B10" s="570">
        <v>1</v>
      </c>
      <c r="C10" s="570">
        <v>5</v>
      </c>
      <c r="D10" s="570">
        <v>11</v>
      </c>
      <c r="E10" s="570">
        <v>28</v>
      </c>
      <c r="F10" s="570">
        <v>1</v>
      </c>
      <c r="G10" s="564"/>
      <c r="H10" s="565"/>
      <c r="I10" s="570">
        <v>14</v>
      </c>
      <c r="J10" s="566">
        <v>60</v>
      </c>
    </row>
    <row r="11" spans="1:15" ht="15" customHeight="1" thickBot="1" x14ac:dyDescent="0.35">
      <c r="A11" s="567" t="s">
        <v>92</v>
      </c>
      <c r="B11" s="571">
        <v>1</v>
      </c>
      <c r="C11" s="571">
        <v>3</v>
      </c>
      <c r="D11" s="571">
        <v>5</v>
      </c>
      <c r="E11" s="571">
        <v>11</v>
      </c>
      <c r="F11" s="571">
        <v>1</v>
      </c>
      <c r="G11" s="568"/>
      <c r="H11" s="569"/>
      <c r="I11" s="571">
        <v>5</v>
      </c>
      <c r="J11" s="572">
        <v>26</v>
      </c>
    </row>
    <row r="12" spans="1:15" ht="15" customHeight="1" x14ac:dyDescent="0.3">
      <c r="A12" s="573" t="s">
        <v>529</v>
      </c>
      <c r="B12" s="574">
        <v>1</v>
      </c>
      <c r="C12" s="574">
        <v>4</v>
      </c>
      <c r="D12" s="574">
        <v>9</v>
      </c>
      <c r="E12" s="574">
        <v>30</v>
      </c>
      <c r="F12" s="574">
        <v>1</v>
      </c>
      <c r="G12" s="575"/>
      <c r="H12" s="576"/>
      <c r="I12" s="574">
        <v>9</v>
      </c>
      <c r="J12" s="577">
        <v>54</v>
      </c>
    </row>
    <row r="13" spans="1:15" ht="15" customHeight="1" thickBot="1" x14ac:dyDescent="0.35">
      <c r="A13" s="578" t="s">
        <v>92</v>
      </c>
      <c r="B13" s="581"/>
      <c r="C13" s="581"/>
      <c r="D13" s="581"/>
      <c r="E13" s="581">
        <v>1</v>
      </c>
      <c r="F13" s="581">
        <v>1</v>
      </c>
      <c r="G13" s="579"/>
      <c r="H13" s="580"/>
      <c r="I13" s="581"/>
      <c r="J13" s="582">
        <v>2</v>
      </c>
    </row>
    <row r="14" spans="1:15" ht="30" customHeight="1" x14ac:dyDescent="0.3">
      <c r="A14" s="583" t="s">
        <v>530</v>
      </c>
      <c r="B14" s="590">
        <v>1</v>
      </c>
      <c r="C14" s="590">
        <v>4</v>
      </c>
      <c r="D14" s="590">
        <v>11</v>
      </c>
      <c r="E14" s="590">
        <v>28</v>
      </c>
      <c r="F14" s="590">
        <v>1</v>
      </c>
      <c r="G14" s="584"/>
      <c r="H14" s="585"/>
      <c r="I14" s="590">
        <v>6</v>
      </c>
      <c r="J14" s="586">
        <v>51</v>
      </c>
      <c r="K14" s="220"/>
    </row>
    <row r="15" spans="1:15" ht="15" customHeight="1" thickBot="1" x14ac:dyDescent="0.35">
      <c r="A15" s="587" t="s">
        <v>92</v>
      </c>
      <c r="B15" s="591"/>
      <c r="C15" s="591">
        <v>3</v>
      </c>
      <c r="D15" s="591">
        <v>8</v>
      </c>
      <c r="E15" s="591">
        <v>17</v>
      </c>
      <c r="F15" s="591"/>
      <c r="G15" s="588"/>
      <c r="H15" s="589"/>
      <c r="I15" s="591">
        <v>3</v>
      </c>
      <c r="J15" s="592">
        <v>31</v>
      </c>
      <c r="O15" s="40"/>
    </row>
    <row r="16" spans="1:15" ht="15" customHeight="1" x14ac:dyDescent="0.3">
      <c r="A16" s="593" t="s">
        <v>531</v>
      </c>
      <c r="B16" s="600">
        <v>1</v>
      </c>
      <c r="C16" s="600">
        <v>3</v>
      </c>
      <c r="D16" s="600">
        <v>10</v>
      </c>
      <c r="E16" s="600">
        <v>31</v>
      </c>
      <c r="F16" s="600">
        <v>1</v>
      </c>
      <c r="G16" s="594"/>
      <c r="H16" s="595"/>
      <c r="I16" s="600">
        <v>4</v>
      </c>
      <c r="J16" s="596">
        <v>50</v>
      </c>
      <c r="O16" s="40"/>
    </row>
    <row r="17" spans="1:15" ht="15" customHeight="1" thickBot="1" x14ac:dyDescent="0.35">
      <c r="A17" s="597" t="s">
        <v>92</v>
      </c>
      <c r="B17" s="601">
        <v>1</v>
      </c>
      <c r="C17" s="601"/>
      <c r="D17" s="601">
        <v>3</v>
      </c>
      <c r="E17" s="601">
        <v>1</v>
      </c>
      <c r="F17" s="601">
        <v>1</v>
      </c>
      <c r="G17" s="598"/>
      <c r="H17" s="599"/>
      <c r="I17" s="601">
        <v>1</v>
      </c>
      <c r="J17" s="602">
        <v>7</v>
      </c>
      <c r="O17" s="40"/>
    </row>
    <row r="18" spans="1:15" ht="15" customHeight="1" x14ac:dyDescent="0.3">
      <c r="A18" s="603" t="s">
        <v>588</v>
      </c>
      <c r="B18" s="605"/>
      <c r="C18" s="605"/>
      <c r="D18" s="605"/>
      <c r="E18" s="613">
        <v>19</v>
      </c>
      <c r="F18" s="613"/>
      <c r="G18" s="604"/>
      <c r="H18" s="613">
        <v>1</v>
      </c>
      <c r="I18" s="613">
        <v>3</v>
      </c>
      <c r="J18" s="606">
        <v>23</v>
      </c>
      <c r="K18" s="48"/>
      <c r="L18" s="48"/>
      <c r="M18" s="48"/>
      <c r="N18" s="48"/>
      <c r="O18" s="40"/>
    </row>
    <row r="19" spans="1:15" ht="27.75" customHeight="1" thickBot="1" x14ac:dyDescent="0.35">
      <c r="A19" s="607" t="s">
        <v>92</v>
      </c>
      <c r="B19" s="609"/>
      <c r="C19" s="609"/>
      <c r="D19" s="609"/>
      <c r="E19" s="614">
        <v>4</v>
      </c>
      <c r="F19" s="614"/>
      <c r="G19" s="608"/>
      <c r="H19" s="614"/>
      <c r="I19" s="614">
        <v>1</v>
      </c>
      <c r="J19" s="615">
        <v>5</v>
      </c>
      <c r="K19" s="48"/>
      <c r="L19" s="48"/>
      <c r="M19" s="48"/>
      <c r="N19" s="48"/>
      <c r="O19" s="40"/>
    </row>
    <row r="20" spans="1:15" ht="15" customHeight="1" x14ac:dyDescent="0.3">
      <c r="A20" s="610" t="s">
        <v>83</v>
      </c>
      <c r="B20" s="620"/>
      <c r="C20" s="620"/>
      <c r="D20" s="620"/>
      <c r="E20" s="621"/>
      <c r="F20" s="621"/>
      <c r="G20" s="611"/>
      <c r="H20" s="621"/>
      <c r="I20" s="621"/>
      <c r="J20" s="612"/>
      <c r="K20" s="48"/>
      <c r="L20" s="48"/>
      <c r="M20" s="48"/>
      <c r="N20" s="48"/>
      <c r="O20" s="40"/>
    </row>
    <row r="21" spans="1:15" ht="15" customHeight="1" thickBot="1" x14ac:dyDescent="0.35">
      <c r="A21" s="607" t="s">
        <v>92</v>
      </c>
      <c r="B21" s="609"/>
      <c r="C21" s="609"/>
      <c r="D21" s="609"/>
      <c r="E21" s="614"/>
      <c r="F21" s="614"/>
      <c r="G21" s="608"/>
      <c r="H21" s="614"/>
      <c r="I21" s="614"/>
      <c r="J21" s="615"/>
      <c r="K21" s="48"/>
      <c r="L21" s="48"/>
      <c r="M21" s="48"/>
      <c r="N21" s="48"/>
      <c r="O21" s="40"/>
    </row>
    <row r="22" spans="1:15" s="106" customFormat="1" ht="27.75" customHeight="1" x14ac:dyDescent="0.3">
      <c r="A22" s="622" t="s">
        <v>610</v>
      </c>
      <c r="B22" s="623">
        <v>6</v>
      </c>
      <c r="C22" s="623">
        <v>25</v>
      </c>
      <c r="D22" s="623">
        <v>64</v>
      </c>
      <c r="E22" s="623">
        <v>203</v>
      </c>
      <c r="F22" s="623">
        <v>6</v>
      </c>
      <c r="G22" s="624"/>
      <c r="H22" s="623">
        <v>1</v>
      </c>
      <c r="I22" s="623">
        <v>54</v>
      </c>
      <c r="J22" s="625">
        <v>359</v>
      </c>
      <c r="K22" s="250"/>
      <c r="L22" s="250"/>
      <c r="M22" s="250"/>
      <c r="N22" s="250"/>
      <c r="O22" s="109"/>
    </row>
    <row r="23" spans="1:15" s="106" customFormat="1" ht="27.75" customHeight="1" thickBot="1" x14ac:dyDescent="0.35">
      <c r="A23" s="607" t="s">
        <v>92</v>
      </c>
      <c r="B23" s="616">
        <v>2</v>
      </c>
      <c r="C23" s="616">
        <v>7</v>
      </c>
      <c r="D23" s="616">
        <v>28</v>
      </c>
      <c r="E23" s="616">
        <v>50</v>
      </c>
      <c r="F23" s="616">
        <v>5</v>
      </c>
      <c r="G23" s="609"/>
      <c r="H23" s="616"/>
      <c r="I23" s="616">
        <v>15</v>
      </c>
      <c r="J23" s="626">
        <v>107</v>
      </c>
      <c r="K23" s="250"/>
      <c r="L23" s="250"/>
      <c r="M23" s="250"/>
      <c r="N23" s="250"/>
      <c r="O23" s="109"/>
    </row>
    <row r="24" spans="1:15" ht="15" customHeight="1" x14ac:dyDescent="0.3">
      <c r="A24" s="617" t="s">
        <v>615</v>
      </c>
      <c r="B24" s="618">
        <v>7</v>
      </c>
      <c r="C24" s="618">
        <v>30</v>
      </c>
      <c r="D24" s="618">
        <v>100</v>
      </c>
      <c r="E24" s="618">
        <v>236</v>
      </c>
      <c r="F24" s="618">
        <v>7</v>
      </c>
      <c r="G24" s="618">
        <v>9</v>
      </c>
      <c r="H24" s="618">
        <v>1</v>
      </c>
      <c r="I24" s="618">
        <v>54</v>
      </c>
      <c r="J24" s="619">
        <v>444</v>
      </c>
      <c r="K24" s="1"/>
      <c r="L24" s="1"/>
      <c r="M24" s="1"/>
      <c r="N24" s="1"/>
    </row>
    <row r="25" spans="1:15" ht="15" customHeight="1" thickBot="1" x14ac:dyDescent="0.35">
      <c r="A25" s="607" t="s">
        <v>92</v>
      </c>
      <c r="B25" s="616">
        <v>2</v>
      </c>
      <c r="C25" s="616">
        <v>9</v>
      </c>
      <c r="D25" s="616">
        <v>36</v>
      </c>
      <c r="E25" s="616">
        <v>61</v>
      </c>
      <c r="F25" s="616">
        <v>5</v>
      </c>
      <c r="G25" s="616">
        <v>4</v>
      </c>
      <c r="H25" s="616"/>
      <c r="I25" s="616">
        <v>15</v>
      </c>
      <c r="J25" s="615">
        <v>132</v>
      </c>
      <c r="K25" s="1"/>
      <c r="L25" s="1"/>
      <c r="M25" s="1"/>
      <c r="N25" s="1"/>
    </row>
    <row r="26" spans="1:15" ht="13.8" x14ac:dyDescent="0.3">
      <c r="A26" s="224"/>
      <c r="B26" s="224"/>
      <c r="C26" s="224"/>
      <c r="D26" s="224"/>
      <c r="E26" s="224"/>
      <c r="F26" s="224"/>
      <c r="G26" s="224"/>
      <c r="H26" s="224"/>
      <c r="I26" s="224"/>
      <c r="J26" s="224"/>
      <c r="K26" s="1"/>
      <c r="L26" s="1"/>
      <c r="M26" s="1"/>
      <c r="N26" s="1"/>
    </row>
    <row r="27" spans="1:15" ht="13.8" x14ac:dyDescent="0.3">
      <c r="A27" s="1"/>
      <c r="K27" s="1"/>
      <c r="L27" s="1"/>
      <c r="M27" s="1"/>
      <c r="N27" s="1"/>
    </row>
    <row r="28" spans="1:15" ht="13.8" x14ac:dyDescent="0.3">
      <c r="A28" s="1"/>
      <c r="K28" s="1"/>
      <c r="L28" s="1"/>
      <c r="M28" s="1"/>
      <c r="N28" s="1"/>
    </row>
    <row r="29" spans="1:15" ht="13.8" x14ac:dyDescent="0.3">
      <c r="A29" s="1"/>
      <c r="K29" s="1"/>
      <c r="L29" s="1"/>
      <c r="M29" s="1"/>
      <c r="N29" s="1"/>
    </row>
    <row r="30" spans="1:15" ht="13.8" x14ac:dyDescent="0.3">
      <c r="A30" s="1"/>
      <c r="K30" s="1"/>
      <c r="L30" s="1"/>
      <c r="M30" s="1"/>
      <c r="N30" s="1"/>
    </row>
    <row r="31" spans="1:15" ht="13.8" x14ac:dyDescent="0.3">
      <c r="A31" s="1"/>
      <c r="K31" s="1"/>
      <c r="L31" s="1"/>
      <c r="M31" s="1"/>
      <c r="N31" s="1"/>
    </row>
    <row r="32" spans="1:15" ht="13.8" x14ac:dyDescent="0.3">
      <c r="A32" s="1"/>
      <c r="K32" s="1"/>
      <c r="L32" s="1"/>
      <c r="M32" s="1"/>
      <c r="N32" s="1"/>
    </row>
    <row r="33" s="1" customFormat="1" ht="13.8" x14ac:dyDescent="0.3"/>
  </sheetData>
  <mergeCells count="11">
    <mergeCell ref="A1:J1"/>
    <mergeCell ref="A2:A3"/>
    <mergeCell ref="B2:B3"/>
    <mergeCell ref="C2:C3"/>
    <mergeCell ref="D2:D3"/>
    <mergeCell ref="E2:E3"/>
    <mergeCell ref="F2:F3"/>
    <mergeCell ref="G2:G3"/>
    <mergeCell ref="H2:H3"/>
    <mergeCell ref="I2:I3"/>
    <mergeCell ref="J2:J3"/>
  </mergeCells>
  <pageMargins left="0.7" right="0.7" top="0.75" bottom="0.75" header="0.3" footer="0.3"/>
  <pageSetup paperSize="9" fitToHeight="0"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W75"/>
  <sheetViews>
    <sheetView zoomScaleNormal="100" workbookViewId="0">
      <selection sqref="A1:K1"/>
    </sheetView>
  </sheetViews>
  <sheetFormatPr defaultColWidth="9.109375" defaultRowHeight="13.8" x14ac:dyDescent="0.3"/>
  <cols>
    <col min="1" max="1" width="44.109375" style="2" customWidth="1"/>
    <col min="2" max="6" width="10.109375" style="1" customWidth="1"/>
    <col min="7" max="7" width="18" style="1" customWidth="1"/>
    <col min="8" max="8" width="14.21875" style="1" customWidth="1"/>
    <col min="9" max="9" width="15.21875" style="1" customWidth="1"/>
    <col min="10" max="10" width="14.21875" style="1" customWidth="1"/>
    <col min="11" max="11" width="15.109375" style="1" customWidth="1"/>
    <col min="12" max="16384" width="9.109375" style="1"/>
  </cols>
  <sheetData>
    <row r="1" spans="1:13" ht="42.75" customHeight="1" x14ac:dyDescent="0.3">
      <c r="A1" s="865" t="s">
        <v>442</v>
      </c>
      <c r="B1" s="937"/>
      <c r="C1" s="937"/>
      <c r="D1" s="937"/>
      <c r="E1" s="937"/>
      <c r="F1" s="937"/>
      <c r="G1" s="937"/>
      <c r="H1" s="937"/>
      <c r="I1" s="937"/>
      <c r="J1" s="937"/>
      <c r="K1" s="938"/>
    </row>
    <row r="2" spans="1:13" s="5" customFormat="1" ht="18.75" customHeight="1" x14ac:dyDescent="0.3">
      <c r="A2" s="958" t="s">
        <v>520</v>
      </c>
      <c r="B2" s="838" t="s">
        <v>21</v>
      </c>
      <c r="C2" s="838"/>
      <c r="D2" s="838"/>
      <c r="E2" s="838"/>
      <c r="F2" s="838"/>
      <c r="G2" s="838"/>
      <c r="H2" s="834" t="s">
        <v>602</v>
      </c>
      <c r="I2" s="960"/>
      <c r="J2" s="960"/>
      <c r="K2" s="959" t="s">
        <v>604</v>
      </c>
    </row>
    <row r="3" spans="1:13" s="5" customFormat="1" ht="52.5" customHeight="1" thickBot="1" x14ac:dyDescent="0.35">
      <c r="A3" s="922"/>
      <c r="B3" s="206" t="s">
        <v>22</v>
      </c>
      <c r="C3" s="206" t="s">
        <v>23</v>
      </c>
      <c r="D3" s="206" t="s">
        <v>24</v>
      </c>
      <c r="E3" s="205" t="s">
        <v>25</v>
      </c>
      <c r="F3" s="206" t="s">
        <v>26</v>
      </c>
      <c r="G3" s="206" t="s">
        <v>54</v>
      </c>
      <c r="H3" s="206" t="s">
        <v>601</v>
      </c>
      <c r="I3" s="253" t="s">
        <v>511</v>
      </c>
      <c r="J3" s="206" t="s">
        <v>603</v>
      </c>
      <c r="K3" s="959"/>
    </row>
    <row r="4" spans="1:13" s="6" customFormat="1" x14ac:dyDescent="0.3">
      <c r="A4" s="699" t="s">
        <v>526</v>
      </c>
      <c r="B4" s="700">
        <v>1</v>
      </c>
      <c r="C4" s="701">
        <v>2.7469999999999999</v>
      </c>
      <c r="D4" s="701">
        <v>4</v>
      </c>
      <c r="E4" s="701"/>
      <c r="F4" s="701"/>
      <c r="G4" s="701"/>
      <c r="H4" s="701"/>
      <c r="I4" s="701">
        <v>0.376</v>
      </c>
      <c r="J4" s="701">
        <v>7.4999999999999997E-2</v>
      </c>
      <c r="K4" s="702">
        <v>0.223</v>
      </c>
      <c r="L4" s="709"/>
      <c r="M4" s="630"/>
    </row>
    <row r="5" spans="1:13" s="6" customFormat="1" x14ac:dyDescent="0.3">
      <c r="A5" s="704" t="s">
        <v>422</v>
      </c>
      <c r="B5" s="705"/>
      <c r="C5" s="706"/>
      <c r="D5" s="706"/>
      <c r="E5" s="706"/>
      <c r="F5" s="706"/>
      <c r="G5" s="706"/>
      <c r="H5" s="706"/>
      <c r="I5" s="706"/>
      <c r="J5" s="706"/>
      <c r="K5" s="707"/>
      <c r="L5" s="709"/>
      <c r="M5" s="630"/>
    </row>
    <row r="6" spans="1:13" s="6" customFormat="1" x14ac:dyDescent="0.3">
      <c r="A6" s="704" t="s">
        <v>423</v>
      </c>
      <c r="B6" s="705"/>
      <c r="C6" s="706"/>
      <c r="D6" s="706"/>
      <c r="E6" s="706"/>
      <c r="F6" s="706"/>
      <c r="G6" s="706"/>
      <c r="H6" s="706"/>
      <c r="I6" s="706"/>
      <c r="J6" s="706"/>
      <c r="K6" s="707"/>
      <c r="L6" s="709"/>
      <c r="M6" s="630"/>
    </row>
    <row r="7" spans="1:13" s="6" customFormat="1" x14ac:dyDescent="0.3">
      <c r="A7" s="704" t="s">
        <v>419</v>
      </c>
      <c r="B7" s="705"/>
      <c r="C7" s="706"/>
      <c r="D7" s="706"/>
      <c r="E7" s="706"/>
      <c r="F7" s="706"/>
      <c r="G7" s="706"/>
      <c r="H7" s="706"/>
      <c r="I7" s="706"/>
      <c r="J7" s="706"/>
      <c r="K7" s="707"/>
      <c r="L7" s="709"/>
      <c r="M7" s="630"/>
    </row>
    <row r="8" spans="1:13" s="6" customFormat="1" x14ac:dyDescent="0.3">
      <c r="A8" s="704" t="s">
        <v>420</v>
      </c>
      <c r="B8" s="705">
        <v>0.75</v>
      </c>
      <c r="C8" s="706">
        <v>1.0009999999999999</v>
      </c>
      <c r="D8" s="706">
        <v>3</v>
      </c>
      <c r="E8" s="706"/>
      <c r="F8" s="706"/>
      <c r="G8" s="706"/>
      <c r="H8" s="706"/>
      <c r="I8" s="706"/>
      <c r="J8" s="706"/>
      <c r="K8" s="707"/>
      <c r="L8" s="709"/>
      <c r="M8" s="630"/>
    </row>
    <row r="9" spans="1:13" s="6" customFormat="1" x14ac:dyDescent="0.3">
      <c r="A9" s="704" t="s">
        <v>421</v>
      </c>
      <c r="B9" s="705"/>
      <c r="C9" s="706"/>
      <c r="D9" s="706">
        <v>1</v>
      </c>
      <c r="E9" s="706"/>
      <c r="F9" s="706"/>
      <c r="G9" s="706"/>
      <c r="H9" s="706"/>
      <c r="I9" s="706">
        <v>0.376</v>
      </c>
      <c r="J9" s="706"/>
      <c r="K9" s="707"/>
      <c r="L9" s="709"/>
      <c r="M9" s="630"/>
    </row>
    <row r="10" spans="1:13" s="6" customFormat="1" x14ac:dyDescent="0.3">
      <c r="A10" s="704" t="s">
        <v>424</v>
      </c>
      <c r="B10" s="708">
        <v>0.25</v>
      </c>
      <c r="C10" s="706">
        <v>1.746</v>
      </c>
      <c r="D10" s="706"/>
      <c r="E10" s="706"/>
      <c r="F10" s="706"/>
      <c r="G10" s="706"/>
      <c r="H10" s="706"/>
      <c r="I10" s="706"/>
      <c r="J10" s="706">
        <v>7.4999999999999997E-2</v>
      </c>
      <c r="K10" s="707">
        <v>0.223</v>
      </c>
      <c r="L10" s="709"/>
      <c r="M10" s="630"/>
    </row>
    <row r="11" spans="1:13" s="6" customFormat="1" ht="13.5" customHeight="1" thickBot="1" x14ac:dyDescent="0.35">
      <c r="A11" s="704" t="s">
        <v>443</v>
      </c>
      <c r="B11" s="705">
        <v>0.5</v>
      </c>
      <c r="C11" s="706">
        <v>2.7469999999999999</v>
      </c>
      <c r="D11" s="706">
        <v>2</v>
      </c>
      <c r="E11" s="706"/>
      <c r="F11" s="706"/>
      <c r="G11" s="706"/>
      <c r="H11" s="706"/>
      <c r="I11" s="706"/>
      <c r="J11" s="706">
        <v>7.4999999999999997E-2</v>
      </c>
      <c r="K11" s="707"/>
      <c r="L11" s="709"/>
      <c r="M11" s="630"/>
    </row>
    <row r="12" spans="1:13" s="6" customFormat="1" x14ac:dyDescent="0.3">
      <c r="A12" s="711" t="s">
        <v>527</v>
      </c>
      <c r="B12" s="712">
        <v>2.9990000000000001</v>
      </c>
      <c r="C12" s="713"/>
      <c r="D12" s="713">
        <v>4.3769999999999998</v>
      </c>
      <c r="E12" s="713"/>
      <c r="F12" s="713"/>
      <c r="G12" s="713"/>
      <c r="H12" s="713">
        <v>0.497</v>
      </c>
      <c r="I12" s="713">
        <v>1.0640000000000001</v>
      </c>
      <c r="J12" s="713"/>
      <c r="K12" s="714">
        <v>0.309</v>
      </c>
      <c r="L12" s="721"/>
      <c r="M12" s="703"/>
    </row>
    <row r="13" spans="1:13" s="6" customFormat="1" ht="14.4" x14ac:dyDescent="0.3">
      <c r="A13" s="716" t="s">
        <v>422</v>
      </c>
      <c r="B13" s="717"/>
      <c r="C13" s="718"/>
      <c r="D13" s="718"/>
      <c r="E13" s="718"/>
      <c r="F13" s="718"/>
      <c r="G13" s="718"/>
      <c r="H13" s="718"/>
      <c r="I13" s="718"/>
      <c r="J13" s="718"/>
      <c r="K13" s="719"/>
      <c r="L13" s="710"/>
      <c r="M13" s="703"/>
    </row>
    <row r="14" spans="1:13" s="6" customFormat="1" ht="14.4" x14ac:dyDescent="0.3">
      <c r="A14" s="716" t="s">
        <v>423</v>
      </c>
      <c r="B14" s="717"/>
      <c r="C14" s="718"/>
      <c r="D14" s="718"/>
      <c r="E14" s="718"/>
      <c r="F14" s="718"/>
      <c r="G14" s="718"/>
      <c r="H14" s="718"/>
      <c r="I14" s="718">
        <v>0.41800000000000004</v>
      </c>
      <c r="J14" s="718"/>
      <c r="K14" s="719"/>
      <c r="L14" s="710"/>
      <c r="M14" s="703"/>
    </row>
    <row r="15" spans="1:13" s="6" customFormat="1" ht="14.4" x14ac:dyDescent="0.3">
      <c r="A15" s="716" t="s">
        <v>419</v>
      </c>
      <c r="B15" s="717"/>
      <c r="C15" s="718"/>
      <c r="D15" s="718"/>
      <c r="E15" s="718"/>
      <c r="F15" s="718"/>
      <c r="G15" s="718"/>
      <c r="H15" s="718"/>
      <c r="I15" s="718"/>
      <c r="J15" s="718"/>
      <c r="K15" s="719"/>
      <c r="L15" s="710"/>
      <c r="M15" s="703"/>
    </row>
    <row r="16" spans="1:13" s="6" customFormat="1" ht="14.4" x14ac:dyDescent="0.3">
      <c r="A16" s="716" t="s">
        <v>420</v>
      </c>
      <c r="B16" s="717">
        <v>2.9990000000000001</v>
      </c>
      <c r="C16" s="718"/>
      <c r="D16" s="718">
        <v>3.3780000000000001</v>
      </c>
      <c r="E16" s="718"/>
      <c r="F16" s="718"/>
      <c r="G16" s="718"/>
      <c r="H16" s="718"/>
      <c r="I16" s="718"/>
      <c r="J16" s="718"/>
      <c r="K16" s="719">
        <v>7.0000000000000007E-2</v>
      </c>
      <c r="L16" s="710"/>
      <c r="M16" s="703"/>
    </row>
    <row r="17" spans="1:13" s="6" customFormat="1" ht="14.4" x14ac:dyDescent="0.3">
      <c r="A17" s="716" t="s">
        <v>421</v>
      </c>
      <c r="B17" s="717"/>
      <c r="C17" s="718"/>
      <c r="D17" s="718"/>
      <c r="E17" s="718"/>
      <c r="F17" s="718"/>
      <c r="G17" s="718"/>
      <c r="H17" s="718"/>
      <c r="I17" s="718"/>
      <c r="J17" s="718"/>
      <c r="K17" s="719"/>
      <c r="L17" s="710"/>
      <c r="M17" s="703"/>
    </row>
    <row r="18" spans="1:13" s="6" customFormat="1" ht="14.4" x14ac:dyDescent="0.3">
      <c r="A18" s="716" t="s">
        <v>424</v>
      </c>
      <c r="B18" s="720"/>
      <c r="C18" s="718"/>
      <c r="D18" s="718">
        <v>0.999</v>
      </c>
      <c r="E18" s="718"/>
      <c r="F18" s="718"/>
      <c r="G18" s="718"/>
      <c r="H18" s="718">
        <v>0.497</v>
      </c>
      <c r="I18" s="718">
        <v>0.64599999999999991</v>
      </c>
      <c r="J18" s="718"/>
      <c r="K18" s="719">
        <v>0.23899999999999999</v>
      </c>
      <c r="L18" s="710"/>
      <c r="M18" s="703"/>
    </row>
    <row r="19" spans="1:13" s="6" customFormat="1" ht="15" customHeight="1" thickBot="1" x14ac:dyDescent="0.35">
      <c r="A19" s="716" t="s">
        <v>443</v>
      </c>
      <c r="B19" s="717">
        <v>1.4990000000000001</v>
      </c>
      <c r="C19" s="718"/>
      <c r="D19" s="718">
        <v>1.379</v>
      </c>
      <c r="E19" s="718"/>
      <c r="F19" s="718"/>
      <c r="G19" s="718"/>
      <c r="H19" s="718"/>
      <c r="I19" s="718"/>
      <c r="J19" s="718"/>
      <c r="K19" s="719">
        <v>7.0000000000000007E-2</v>
      </c>
      <c r="L19" s="710"/>
      <c r="M19" s="703"/>
    </row>
    <row r="20" spans="1:13" s="6" customFormat="1" ht="12.75" customHeight="1" x14ac:dyDescent="0.3">
      <c r="A20" s="724" t="s">
        <v>528</v>
      </c>
      <c r="B20" s="725">
        <v>3.2490000000000001</v>
      </c>
      <c r="C20" s="726">
        <v>2.7829999999999999</v>
      </c>
      <c r="D20" s="726">
        <v>2.3380000000000001</v>
      </c>
      <c r="E20" s="726"/>
      <c r="F20" s="726"/>
      <c r="G20" s="726"/>
      <c r="H20" s="726"/>
      <c r="I20" s="726">
        <v>5.3999999999999999E-2</v>
      </c>
      <c r="J20" s="726"/>
      <c r="K20" s="727"/>
      <c r="L20" s="733"/>
      <c r="M20" s="715"/>
    </row>
    <row r="21" spans="1:13" s="6" customFormat="1" ht="15" customHeight="1" x14ac:dyDescent="0.3">
      <c r="A21" s="728" t="s">
        <v>422</v>
      </c>
      <c r="B21" s="729"/>
      <c r="C21" s="730"/>
      <c r="D21" s="730"/>
      <c r="E21" s="730"/>
      <c r="F21" s="730"/>
      <c r="G21" s="730"/>
      <c r="H21" s="730"/>
      <c r="I21" s="730"/>
      <c r="J21" s="730"/>
      <c r="K21" s="731"/>
      <c r="L21" s="722"/>
      <c r="M21" s="715"/>
    </row>
    <row r="22" spans="1:13" s="6" customFormat="1" ht="15" customHeight="1" x14ac:dyDescent="0.3">
      <c r="A22" s="728" t="s">
        <v>423</v>
      </c>
      <c r="B22" s="729"/>
      <c r="C22" s="730"/>
      <c r="D22" s="730"/>
      <c r="E22" s="730"/>
      <c r="F22" s="730"/>
      <c r="G22" s="730"/>
      <c r="H22" s="730"/>
      <c r="I22" s="730"/>
      <c r="J22" s="730"/>
      <c r="K22" s="731"/>
      <c r="L22" s="722"/>
      <c r="M22" s="715"/>
    </row>
    <row r="23" spans="1:13" s="6" customFormat="1" ht="15" customHeight="1" x14ac:dyDescent="0.3">
      <c r="A23" s="728" t="s">
        <v>419</v>
      </c>
      <c r="B23" s="729"/>
      <c r="C23" s="730"/>
      <c r="D23" s="730"/>
      <c r="E23" s="730"/>
      <c r="F23" s="730"/>
      <c r="G23" s="730"/>
      <c r="H23" s="730"/>
      <c r="I23" s="730"/>
      <c r="J23" s="730"/>
      <c r="K23" s="731"/>
      <c r="L23" s="722"/>
      <c r="M23" s="715"/>
    </row>
    <row r="24" spans="1:13" s="6" customFormat="1" ht="15" customHeight="1" x14ac:dyDescent="0.3">
      <c r="A24" s="728" t="s">
        <v>420</v>
      </c>
      <c r="B24" s="729">
        <v>3.2490000000000001</v>
      </c>
      <c r="C24" s="730">
        <v>2.7829999999999999</v>
      </c>
      <c r="D24" s="730">
        <v>2.3380000000000001</v>
      </c>
      <c r="E24" s="730"/>
      <c r="F24" s="730"/>
      <c r="G24" s="730"/>
      <c r="H24" s="730"/>
      <c r="I24" s="730">
        <v>5.3999999999999999E-2</v>
      </c>
      <c r="J24" s="730"/>
      <c r="K24" s="731"/>
      <c r="L24" s="722"/>
      <c r="M24" s="715"/>
    </row>
    <row r="25" spans="1:13" s="6" customFormat="1" ht="15" customHeight="1" x14ac:dyDescent="0.3">
      <c r="A25" s="728" t="s">
        <v>421</v>
      </c>
      <c r="B25" s="729"/>
      <c r="C25" s="730"/>
      <c r="D25" s="730"/>
      <c r="E25" s="730"/>
      <c r="F25" s="730"/>
      <c r="G25" s="730"/>
      <c r="H25" s="730"/>
      <c r="I25" s="730"/>
      <c r="J25" s="730"/>
      <c r="K25" s="731"/>
      <c r="L25" s="722"/>
      <c r="M25" s="715"/>
    </row>
    <row r="26" spans="1:13" s="6" customFormat="1" ht="15" customHeight="1" x14ac:dyDescent="0.3">
      <c r="A26" s="728" t="s">
        <v>424</v>
      </c>
      <c r="B26" s="732"/>
      <c r="C26" s="730"/>
      <c r="D26" s="730"/>
      <c r="E26" s="730"/>
      <c r="F26" s="730"/>
      <c r="G26" s="730"/>
      <c r="H26" s="730"/>
      <c r="I26" s="730"/>
      <c r="J26" s="730"/>
      <c r="K26" s="731"/>
      <c r="L26" s="722"/>
      <c r="M26" s="715"/>
    </row>
    <row r="27" spans="1:13" s="6" customFormat="1" ht="15" customHeight="1" thickBot="1" x14ac:dyDescent="0.35">
      <c r="A27" s="728" t="s">
        <v>443</v>
      </c>
      <c r="B27" s="729"/>
      <c r="C27" s="730">
        <v>2</v>
      </c>
      <c r="D27" s="730">
        <v>1</v>
      </c>
      <c r="E27" s="730"/>
      <c r="F27" s="730"/>
      <c r="G27" s="730"/>
      <c r="H27" s="730"/>
      <c r="I27" s="730">
        <v>5.3999999999999999E-2</v>
      </c>
      <c r="J27" s="730"/>
      <c r="K27" s="731"/>
      <c r="L27" s="722"/>
      <c r="M27" s="715"/>
    </row>
    <row r="28" spans="1:13" x14ac:dyDescent="0.3">
      <c r="A28" s="735" t="s">
        <v>529</v>
      </c>
      <c r="B28" s="736"/>
      <c r="C28" s="737">
        <v>1</v>
      </c>
      <c r="D28" s="737">
        <v>0.999</v>
      </c>
      <c r="E28" s="737"/>
      <c r="F28" s="737"/>
      <c r="G28" s="737"/>
      <c r="H28" s="737"/>
      <c r="I28" s="737">
        <v>1.3580000000000001</v>
      </c>
      <c r="J28" s="737">
        <v>2.0009999999999999</v>
      </c>
      <c r="K28" s="738">
        <v>1.8</v>
      </c>
      <c r="L28" s="745"/>
      <c r="M28" s="723"/>
    </row>
    <row r="29" spans="1:13" x14ac:dyDescent="0.3">
      <c r="A29" s="739" t="s">
        <v>422</v>
      </c>
      <c r="B29" s="740"/>
      <c r="C29" s="741"/>
      <c r="D29" s="741"/>
      <c r="E29" s="741"/>
      <c r="F29" s="741"/>
      <c r="G29" s="741"/>
      <c r="H29" s="741"/>
      <c r="I29" s="741"/>
      <c r="J29" s="741"/>
      <c r="K29" s="742"/>
      <c r="L29" s="745"/>
      <c r="M29" s="723"/>
    </row>
    <row r="30" spans="1:13" x14ac:dyDescent="0.3">
      <c r="A30" s="739" t="s">
        <v>423</v>
      </c>
      <c r="B30" s="740"/>
      <c r="C30" s="741"/>
      <c r="D30" s="741"/>
      <c r="E30" s="741"/>
      <c r="F30" s="741"/>
      <c r="G30" s="741"/>
      <c r="H30" s="741"/>
      <c r="I30" s="741"/>
      <c r="J30" s="741"/>
      <c r="K30" s="742"/>
      <c r="L30" s="745"/>
      <c r="M30" s="723"/>
    </row>
    <row r="31" spans="1:13" x14ac:dyDescent="0.3">
      <c r="A31" s="739" t="s">
        <v>419</v>
      </c>
      <c r="B31" s="740"/>
      <c r="C31" s="741"/>
      <c r="D31" s="741"/>
      <c r="E31" s="741"/>
      <c r="F31" s="741"/>
      <c r="G31" s="741"/>
      <c r="H31" s="741"/>
      <c r="I31" s="741"/>
      <c r="J31" s="741"/>
      <c r="K31" s="742"/>
      <c r="L31" s="745"/>
      <c r="M31" s="723"/>
    </row>
    <row r="32" spans="1:13" x14ac:dyDescent="0.3">
      <c r="A32" s="739" t="s">
        <v>420</v>
      </c>
      <c r="B32" s="740"/>
      <c r="C32" s="741">
        <v>1</v>
      </c>
      <c r="D32" s="741">
        <v>0.999</v>
      </c>
      <c r="E32" s="741"/>
      <c r="F32" s="741"/>
      <c r="G32" s="741"/>
      <c r="H32" s="741"/>
      <c r="I32" s="741">
        <v>1.3580000000000001</v>
      </c>
      <c r="J32" s="741">
        <v>1.0009999999999999</v>
      </c>
      <c r="K32" s="742">
        <v>1</v>
      </c>
      <c r="L32" s="745"/>
      <c r="M32" s="723"/>
    </row>
    <row r="33" spans="1:23" x14ac:dyDescent="0.3">
      <c r="A33" s="739" t="s">
        <v>421</v>
      </c>
      <c r="B33" s="740"/>
      <c r="C33" s="741"/>
      <c r="D33" s="741"/>
      <c r="E33" s="741"/>
      <c r="F33" s="741"/>
      <c r="G33" s="741"/>
      <c r="H33" s="741"/>
      <c r="I33" s="741"/>
      <c r="J33" s="741"/>
      <c r="K33" s="742">
        <v>0.8</v>
      </c>
      <c r="L33" s="745"/>
      <c r="M33" s="723"/>
    </row>
    <row r="34" spans="1:23" x14ac:dyDescent="0.3">
      <c r="A34" s="739" t="s">
        <v>424</v>
      </c>
      <c r="B34" s="743"/>
      <c r="C34" s="741"/>
      <c r="D34" s="741"/>
      <c r="E34" s="741"/>
      <c r="F34" s="741"/>
      <c r="G34" s="741"/>
      <c r="H34" s="741"/>
      <c r="I34" s="741"/>
      <c r="J34" s="741">
        <v>1</v>
      </c>
      <c r="K34" s="742"/>
      <c r="L34" s="745"/>
      <c r="M34" s="723"/>
    </row>
    <row r="35" spans="1:23" ht="14.25" customHeight="1" thickBot="1" x14ac:dyDescent="0.35">
      <c r="A35" s="739" t="s">
        <v>443</v>
      </c>
      <c r="B35" s="740"/>
      <c r="C35" s="741"/>
      <c r="D35" s="741"/>
      <c r="E35" s="741"/>
      <c r="F35" s="741"/>
      <c r="G35" s="741"/>
      <c r="H35" s="741"/>
      <c r="I35" s="741">
        <v>0.35799999999999998</v>
      </c>
      <c r="J35" s="741"/>
      <c r="K35" s="742">
        <v>1</v>
      </c>
      <c r="L35" s="745"/>
      <c r="M35" s="723"/>
    </row>
    <row r="36" spans="1:23" ht="14.4" x14ac:dyDescent="0.3">
      <c r="A36" s="749" t="s">
        <v>530</v>
      </c>
      <c r="B36" s="750">
        <v>4.8339999999999996</v>
      </c>
      <c r="C36" s="751">
        <v>4.4989999999999997</v>
      </c>
      <c r="D36" s="751">
        <v>4.9240000000000004</v>
      </c>
      <c r="E36" s="751"/>
      <c r="F36" s="751">
        <v>1</v>
      </c>
      <c r="G36" s="751"/>
      <c r="H36" s="751"/>
      <c r="I36" s="751"/>
      <c r="J36" s="751"/>
      <c r="K36" s="752"/>
      <c r="L36" s="747"/>
      <c r="M36" s="734"/>
    </row>
    <row r="37" spans="1:23" ht="12.75" customHeight="1" x14ac:dyDescent="0.3">
      <c r="A37" s="753" t="s">
        <v>422</v>
      </c>
      <c r="B37" s="754">
        <v>1</v>
      </c>
      <c r="C37" s="755"/>
      <c r="D37" s="755"/>
      <c r="E37" s="755"/>
      <c r="F37" s="755"/>
      <c r="G37" s="755"/>
      <c r="H37" s="755"/>
      <c r="I37" s="755"/>
      <c r="J37" s="755"/>
      <c r="K37" s="756"/>
      <c r="L37" s="747"/>
      <c r="M37" s="734"/>
    </row>
    <row r="38" spans="1:23" ht="15" customHeight="1" x14ac:dyDescent="0.3">
      <c r="A38" s="753" t="s">
        <v>423</v>
      </c>
      <c r="B38" s="754"/>
      <c r="C38" s="755"/>
      <c r="D38" s="755"/>
      <c r="E38" s="755"/>
      <c r="F38" s="755"/>
      <c r="G38" s="755"/>
      <c r="H38" s="755"/>
      <c r="I38" s="755"/>
      <c r="J38" s="755"/>
      <c r="K38" s="756"/>
      <c r="L38" s="747"/>
      <c r="M38" s="734"/>
    </row>
    <row r="39" spans="1:23" ht="45" customHeight="1" x14ac:dyDescent="0.3">
      <c r="A39" s="753" t="s">
        <v>419</v>
      </c>
      <c r="B39" s="754"/>
      <c r="C39" s="755"/>
      <c r="D39" s="755"/>
      <c r="E39" s="755"/>
      <c r="F39" s="755"/>
      <c r="G39" s="755"/>
      <c r="H39" s="755"/>
      <c r="I39" s="755"/>
      <c r="J39" s="755"/>
      <c r="K39" s="756"/>
      <c r="L39" s="747"/>
      <c r="M39" s="662"/>
      <c r="N39" s="95"/>
      <c r="O39" s="95"/>
      <c r="P39" s="95"/>
      <c r="Q39" s="95"/>
      <c r="R39" s="95"/>
      <c r="S39" s="95"/>
      <c r="T39" s="95"/>
      <c r="U39" s="95"/>
      <c r="V39" s="95"/>
    </row>
    <row r="40" spans="1:23" ht="30" customHeight="1" x14ac:dyDescent="0.3">
      <c r="A40" s="753" t="s">
        <v>420</v>
      </c>
      <c r="B40" s="754">
        <v>3.8340000000000001</v>
      </c>
      <c r="C40" s="755">
        <v>4.4989999999999997</v>
      </c>
      <c r="D40" s="755">
        <v>2.9239999999999999</v>
      </c>
      <c r="E40" s="755"/>
      <c r="F40" s="755"/>
      <c r="G40" s="755"/>
      <c r="H40" s="755"/>
      <c r="I40" s="755"/>
      <c r="J40" s="755"/>
      <c r="K40" s="756"/>
      <c r="L40" s="747"/>
      <c r="M40" s="662"/>
      <c r="N40" s="95"/>
      <c r="O40" s="95"/>
      <c r="P40" s="95"/>
      <c r="Q40" s="95"/>
      <c r="R40" s="95"/>
      <c r="S40" s="95"/>
      <c r="T40" s="95"/>
      <c r="U40" s="95"/>
      <c r="V40" s="95"/>
      <c r="W40" s="95"/>
    </row>
    <row r="41" spans="1:23" ht="13.8" customHeight="1" x14ac:dyDescent="0.3">
      <c r="A41" s="753" t="s">
        <v>421</v>
      </c>
      <c r="B41" s="754"/>
      <c r="C41" s="755"/>
      <c r="D41" s="755"/>
      <c r="E41" s="755"/>
      <c r="F41" s="755"/>
      <c r="G41" s="755"/>
      <c r="H41" s="755"/>
      <c r="I41" s="755"/>
      <c r="J41" s="755"/>
      <c r="K41" s="756"/>
      <c r="L41" s="746"/>
      <c r="M41" s="746"/>
    </row>
    <row r="42" spans="1:23" ht="26.25" customHeight="1" x14ac:dyDescent="0.3">
      <c r="A42" s="753" t="s">
        <v>424</v>
      </c>
      <c r="B42" s="757"/>
      <c r="C42" s="755"/>
      <c r="D42" s="755">
        <v>2</v>
      </c>
      <c r="E42" s="755"/>
      <c r="F42" s="755">
        <v>1</v>
      </c>
      <c r="G42" s="755"/>
      <c r="H42" s="755"/>
      <c r="I42" s="755"/>
      <c r="J42" s="755"/>
      <c r="K42" s="756"/>
      <c r="L42" s="734"/>
      <c r="M42" s="734"/>
    </row>
    <row r="43" spans="1:23" ht="28.2" thickBot="1" x14ac:dyDescent="0.35">
      <c r="A43" s="753" t="s">
        <v>443</v>
      </c>
      <c r="B43" s="754">
        <v>1</v>
      </c>
      <c r="C43" s="755">
        <v>4.4989999999999997</v>
      </c>
      <c r="D43" s="755">
        <v>2.9239999999999999</v>
      </c>
      <c r="E43" s="755"/>
      <c r="F43" s="755"/>
      <c r="G43" s="755"/>
      <c r="H43" s="755"/>
      <c r="I43" s="755"/>
      <c r="J43" s="755"/>
      <c r="K43" s="756"/>
      <c r="L43" s="744"/>
      <c r="M43" s="734"/>
    </row>
    <row r="44" spans="1:23" x14ac:dyDescent="0.3">
      <c r="A44" s="759" t="s">
        <v>531</v>
      </c>
      <c r="B44" s="760">
        <v>0.33300000000000002</v>
      </c>
      <c r="C44" s="761">
        <v>0.60599999999999998</v>
      </c>
      <c r="D44" s="761">
        <v>2.2330000000000001</v>
      </c>
      <c r="E44" s="761"/>
      <c r="F44" s="761"/>
      <c r="G44" s="761"/>
      <c r="H44" s="761"/>
      <c r="I44" s="761"/>
      <c r="J44" s="761"/>
      <c r="K44" s="762">
        <v>1.3</v>
      </c>
      <c r="L44" s="768"/>
      <c r="M44" s="748"/>
    </row>
    <row r="45" spans="1:23" x14ac:dyDescent="0.3">
      <c r="A45" s="763" t="s">
        <v>422</v>
      </c>
      <c r="B45" s="764"/>
      <c r="C45" s="765"/>
      <c r="D45" s="765"/>
      <c r="E45" s="765"/>
      <c r="F45" s="765"/>
      <c r="G45" s="765"/>
      <c r="H45" s="765"/>
      <c r="I45" s="765"/>
      <c r="J45" s="765"/>
      <c r="K45" s="766"/>
      <c r="L45" s="768"/>
      <c r="M45" s="748"/>
    </row>
    <row r="46" spans="1:23" x14ac:dyDescent="0.3">
      <c r="A46" s="763" t="s">
        <v>423</v>
      </c>
      <c r="B46" s="764"/>
      <c r="C46" s="765"/>
      <c r="D46" s="765"/>
      <c r="E46" s="765"/>
      <c r="F46" s="765"/>
      <c r="G46" s="765"/>
      <c r="H46" s="765"/>
      <c r="I46" s="765"/>
      <c r="J46" s="765"/>
      <c r="K46" s="766"/>
      <c r="L46" s="768"/>
      <c r="M46" s="748"/>
    </row>
    <row r="47" spans="1:23" x14ac:dyDescent="0.3">
      <c r="A47" s="763" t="s">
        <v>419</v>
      </c>
      <c r="B47" s="764"/>
      <c r="C47" s="765"/>
      <c r="D47" s="765"/>
      <c r="E47" s="765"/>
      <c r="F47" s="765"/>
      <c r="G47" s="765"/>
      <c r="H47" s="765"/>
      <c r="I47" s="765"/>
      <c r="J47" s="765"/>
      <c r="K47" s="766"/>
      <c r="L47" s="768"/>
      <c r="M47" s="748"/>
    </row>
    <row r="48" spans="1:23" x14ac:dyDescent="0.3">
      <c r="A48" s="763" t="s">
        <v>420</v>
      </c>
      <c r="B48" s="764">
        <v>0.33300000000000002</v>
      </c>
      <c r="C48" s="765">
        <v>0.60599999999999998</v>
      </c>
      <c r="D48" s="765">
        <v>2.2330000000000001</v>
      </c>
      <c r="E48" s="765"/>
      <c r="F48" s="765"/>
      <c r="G48" s="765"/>
      <c r="H48" s="765"/>
      <c r="I48" s="765"/>
      <c r="J48" s="765"/>
      <c r="K48" s="766">
        <v>1.3</v>
      </c>
      <c r="L48" s="768"/>
      <c r="M48" s="748"/>
    </row>
    <row r="49" spans="1:13" x14ac:dyDescent="0.3">
      <c r="A49" s="763" t="s">
        <v>421</v>
      </c>
      <c r="B49" s="764"/>
      <c r="C49" s="765"/>
      <c r="D49" s="765"/>
      <c r="E49" s="765"/>
      <c r="F49" s="765"/>
      <c r="G49" s="765"/>
      <c r="H49" s="765"/>
      <c r="I49" s="765">
        <v>1</v>
      </c>
      <c r="J49" s="765"/>
      <c r="K49" s="766"/>
      <c r="L49" s="768"/>
      <c r="M49" s="748"/>
    </row>
    <row r="50" spans="1:13" x14ac:dyDescent="0.3">
      <c r="A50" s="763" t="s">
        <v>424</v>
      </c>
      <c r="B50" s="767"/>
      <c r="C50" s="765"/>
      <c r="D50" s="765"/>
      <c r="E50" s="765"/>
      <c r="F50" s="765"/>
      <c r="G50" s="765"/>
      <c r="H50" s="765"/>
      <c r="I50" s="765"/>
      <c r="J50" s="765"/>
      <c r="K50" s="766"/>
      <c r="L50" s="768"/>
      <c r="M50" s="748"/>
    </row>
    <row r="51" spans="1:13" ht="28.2" thickBot="1" x14ac:dyDescent="0.35">
      <c r="A51" s="763" t="s">
        <v>443</v>
      </c>
      <c r="B51" s="764"/>
      <c r="C51" s="765">
        <v>0.106</v>
      </c>
      <c r="D51" s="765">
        <v>1.333</v>
      </c>
      <c r="E51" s="765"/>
      <c r="F51" s="765"/>
      <c r="G51" s="765"/>
      <c r="H51" s="765"/>
      <c r="I51" s="765"/>
      <c r="J51" s="765"/>
      <c r="K51" s="766">
        <v>1</v>
      </c>
      <c r="L51" s="768"/>
      <c r="M51" s="748"/>
    </row>
    <row r="52" spans="1:13" x14ac:dyDescent="0.3">
      <c r="A52" s="769" t="s">
        <v>588</v>
      </c>
      <c r="B52" s="770"/>
      <c r="C52" s="771"/>
      <c r="D52" s="771">
        <v>6.1109999999999998</v>
      </c>
      <c r="E52" s="771"/>
      <c r="F52" s="771"/>
      <c r="G52" s="771"/>
      <c r="H52" s="771">
        <v>8.3130000000000006</v>
      </c>
      <c r="I52" s="771">
        <v>5.53</v>
      </c>
      <c r="J52" s="771">
        <v>1.6739999999999999</v>
      </c>
      <c r="K52" s="772">
        <v>8.5000000000000006E-2</v>
      </c>
      <c r="L52" s="758"/>
      <c r="M52" s="758"/>
    </row>
    <row r="53" spans="1:13" x14ac:dyDescent="0.3">
      <c r="A53" s="773" t="s">
        <v>422</v>
      </c>
      <c r="B53" s="774"/>
      <c r="C53" s="775"/>
      <c r="D53" s="775"/>
      <c r="E53" s="775"/>
      <c r="F53" s="775"/>
      <c r="G53" s="775"/>
      <c r="H53" s="775"/>
      <c r="I53" s="775"/>
      <c r="J53" s="775"/>
      <c r="K53" s="776"/>
      <c r="L53" s="758"/>
      <c r="M53" s="758"/>
    </row>
    <row r="54" spans="1:13" x14ac:dyDescent="0.3">
      <c r="A54" s="773" t="s">
        <v>423</v>
      </c>
      <c r="B54" s="774"/>
      <c r="C54" s="775"/>
      <c r="D54" s="775"/>
      <c r="E54" s="775"/>
      <c r="F54" s="775"/>
      <c r="G54" s="775"/>
      <c r="H54" s="775"/>
      <c r="I54" s="775"/>
      <c r="J54" s="775"/>
      <c r="K54" s="776"/>
      <c r="L54" s="758"/>
      <c r="M54" s="758"/>
    </row>
    <row r="55" spans="1:13" x14ac:dyDescent="0.3">
      <c r="A55" s="773" t="s">
        <v>419</v>
      </c>
      <c r="B55" s="774"/>
      <c r="C55" s="775"/>
      <c r="D55" s="775"/>
      <c r="E55" s="775"/>
      <c r="F55" s="775"/>
      <c r="G55" s="775"/>
      <c r="H55" s="775"/>
      <c r="I55" s="775"/>
      <c r="J55" s="775"/>
      <c r="K55" s="776"/>
      <c r="L55" s="758"/>
      <c r="M55" s="758"/>
    </row>
    <row r="56" spans="1:13" x14ac:dyDescent="0.3">
      <c r="A56" s="773" t="s">
        <v>420</v>
      </c>
      <c r="B56" s="774"/>
      <c r="C56" s="775"/>
      <c r="D56" s="775">
        <v>2.5350000000000001</v>
      </c>
      <c r="E56" s="775"/>
      <c r="F56" s="775"/>
      <c r="G56" s="775"/>
      <c r="H56" s="775">
        <v>1.341</v>
      </c>
      <c r="I56" s="775"/>
      <c r="J56" s="775">
        <v>0.375</v>
      </c>
      <c r="K56" s="776">
        <v>8.5000000000000006E-2</v>
      </c>
      <c r="L56" s="758"/>
      <c r="M56" s="758"/>
    </row>
    <row r="57" spans="1:13" x14ac:dyDescent="0.3">
      <c r="A57" s="773" t="s">
        <v>421</v>
      </c>
      <c r="B57" s="774"/>
      <c r="C57" s="775"/>
      <c r="D57" s="775"/>
      <c r="E57" s="775"/>
      <c r="F57" s="775"/>
      <c r="G57" s="775"/>
      <c r="H57" s="775"/>
      <c r="I57" s="775">
        <v>0.999</v>
      </c>
      <c r="J57" s="775"/>
      <c r="K57" s="776"/>
      <c r="L57" s="758"/>
      <c r="M57" s="758"/>
    </row>
    <row r="58" spans="1:13" x14ac:dyDescent="0.3">
      <c r="A58" s="773" t="s">
        <v>424</v>
      </c>
      <c r="B58" s="777"/>
      <c r="C58" s="775"/>
      <c r="D58" s="775">
        <v>3.5760000000000001</v>
      </c>
      <c r="E58" s="775"/>
      <c r="F58" s="775"/>
      <c r="G58" s="775"/>
      <c r="H58" s="775">
        <v>6.9720000000000004</v>
      </c>
      <c r="I58" s="775">
        <v>4.5309999999999997</v>
      </c>
      <c r="J58" s="775">
        <v>1.2989999999999999</v>
      </c>
      <c r="K58" s="776"/>
      <c r="L58" s="758"/>
      <c r="M58" s="758"/>
    </row>
    <row r="59" spans="1:13" ht="28.2" thickBot="1" x14ac:dyDescent="0.35">
      <c r="A59" s="773" t="s">
        <v>443</v>
      </c>
      <c r="B59" s="774"/>
      <c r="C59" s="775"/>
      <c r="D59" s="775">
        <v>2.0019999999999998</v>
      </c>
      <c r="E59" s="775"/>
      <c r="F59" s="775"/>
      <c r="G59" s="775"/>
      <c r="H59" s="775">
        <v>2.2480000000000002</v>
      </c>
      <c r="I59" s="775">
        <v>2.3849999999999998</v>
      </c>
      <c r="J59" s="775">
        <v>0.45099999999999996</v>
      </c>
      <c r="K59" s="776">
        <v>8.5000000000000006E-2</v>
      </c>
      <c r="L59" s="758"/>
      <c r="M59" s="758"/>
    </row>
    <row r="60" spans="1:13" x14ac:dyDescent="0.3">
      <c r="A60" s="778" t="s">
        <v>83</v>
      </c>
      <c r="B60" s="779"/>
      <c r="C60" s="771"/>
      <c r="D60" s="771"/>
      <c r="E60" s="771"/>
      <c r="F60" s="771"/>
      <c r="G60" s="771"/>
      <c r="H60" s="771">
        <v>1</v>
      </c>
      <c r="I60" s="771"/>
      <c r="J60" s="771"/>
      <c r="K60" s="772">
        <v>1.7249999999999999</v>
      </c>
      <c r="L60" s="758"/>
      <c r="M60" s="758"/>
    </row>
    <row r="61" spans="1:13" x14ac:dyDescent="0.3">
      <c r="A61" s="773" t="s">
        <v>422</v>
      </c>
      <c r="B61" s="774"/>
      <c r="C61" s="775"/>
      <c r="D61" s="775"/>
      <c r="E61" s="775"/>
      <c r="F61" s="775"/>
      <c r="G61" s="775"/>
      <c r="H61" s="775"/>
      <c r="I61" s="775"/>
      <c r="J61" s="775"/>
      <c r="K61" s="776"/>
      <c r="L61" s="758"/>
      <c r="M61" s="758"/>
    </row>
    <row r="62" spans="1:13" x14ac:dyDescent="0.3">
      <c r="A62" s="773" t="s">
        <v>423</v>
      </c>
      <c r="B62" s="774"/>
      <c r="C62" s="775"/>
      <c r="D62" s="775"/>
      <c r="E62" s="775"/>
      <c r="F62" s="775"/>
      <c r="G62" s="775"/>
      <c r="H62" s="775"/>
      <c r="I62" s="775"/>
      <c r="J62" s="775"/>
      <c r="K62" s="776"/>
      <c r="L62" s="758"/>
      <c r="M62" s="758"/>
    </row>
    <row r="63" spans="1:13" x14ac:dyDescent="0.3">
      <c r="A63" s="773" t="s">
        <v>419</v>
      </c>
      <c r="B63" s="774"/>
      <c r="C63" s="775"/>
      <c r="D63" s="775"/>
      <c r="E63" s="775"/>
      <c r="F63" s="775"/>
      <c r="G63" s="775"/>
      <c r="H63" s="775"/>
      <c r="I63" s="775"/>
      <c r="J63" s="775"/>
      <c r="K63" s="776"/>
      <c r="L63" s="758"/>
      <c r="M63" s="758"/>
    </row>
    <row r="64" spans="1:13" x14ac:dyDescent="0.3">
      <c r="A64" s="773" t="s">
        <v>420</v>
      </c>
      <c r="B64" s="774"/>
      <c r="C64" s="775"/>
      <c r="D64" s="775"/>
      <c r="E64" s="775"/>
      <c r="F64" s="775"/>
      <c r="G64" s="775"/>
      <c r="H64" s="775"/>
      <c r="I64" s="775"/>
      <c r="J64" s="775"/>
      <c r="K64" s="776">
        <v>1.7249999999999999</v>
      </c>
      <c r="L64" s="758"/>
      <c r="M64" s="758"/>
    </row>
    <row r="65" spans="1:13" x14ac:dyDescent="0.3">
      <c r="A65" s="773" t="s">
        <v>421</v>
      </c>
      <c r="B65" s="774"/>
      <c r="C65" s="775"/>
      <c r="D65" s="775"/>
      <c r="E65" s="775"/>
      <c r="F65" s="775"/>
      <c r="G65" s="775"/>
      <c r="H65" s="775"/>
      <c r="I65" s="775"/>
      <c r="J65" s="775"/>
      <c r="K65" s="776"/>
      <c r="L65" s="758"/>
      <c r="M65" s="758"/>
    </row>
    <row r="66" spans="1:13" x14ac:dyDescent="0.3">
      <c r="A66" s="773" t="s">
        <v>424</v>
      </c>
      <c r="B66" s="777"/>
      <c r="C66" s="775"/>
      <c r="D66" s="775"/>
      <c r="E66" s="775"/>
      <c r="F66" s="775"/>
      <c r="G66" s="775"/>
      <c r="H66" s="775">
        <v>1</v>
      </c>
      <c r="I66" s="775"/>
      <c r="J66" s="775"/>
      <c r="K66" s="776"/>
      <c r="L66" s="758"/>
      <c r="M66" s="758"/>
    </row>
    <row r="67" spans="1:13" ht="28.2" thickBot="1" x14ac:dyDescent="0.35">
      <c r="A67" s="773" t="s">
        <v>443</v>
      </c>
      <c r="B67" s="774"/>
      <c r="C67" s="775"/>
      <c r="D67" s="775"/>
      <c r="E67" s="775"/>
      <c r="F67" s="775"/>
      <c r="G67" s="775"/>
      <c r="H67" s="775"/>
      <c r="I67" s="775"/>
      <c r="J67" s="775"/>
      <c r="K67" s="776">
        <v>0.66400000000000003</v>
      </c>
      <c r="L67" s="758"/>
      <c r="M67" s="758"/>
    </row>
    <row r="68" spans="1:13" x14ac:dyDescent="0.3">
      <c r="A68" s="780" t="s">
        <v>533</v>
      </c>
      <c r="B68" s="781">
        <v>12.414999999999999</v>
      </c>
      <c r="C68" s="781">
        <v>11.634999999999998</v>
      </c>
      <c r="D68" s="781">
        <v>24.981999999999999</v>
      </c>
      <c r="E68" s="781">
        <v>0</v>
      </c>
      <c r="F68" s="781">
        <v>1</v>
      </c>
      <c r="G68" s="781">
        <v>0</v>
      </c>
      <c r="H68" s="781">
        <v>9.81</v>
      </c>
      <c r="I68" s="781">
        <v>8.3820000000000014</v>
      </c>
      <c r="J68" s="781">
        <v>3.75</v>
      </c>
      <c r="K68" s="786">
        <v>5.4420000000000002</v>
      </c>
      <c r="L68" s="758"/>
      <c r="M68" s="758"/>
    </row>
    <row r="69" spans="1:13" x14ac:dyDescent="0.3">
      <c r="A69" s="773" t="s">
        <v>422</v>
      </c>
      <c r="B69" s="782">
        <v>1</v>
      </c>
      <c r="C69" s="782">
        <v>0</v>
      </c>
      <c r="D69" s="782">
        <v>0</v>
      </c>
      <c r="E69" s="782">
        <v>0</v>
      </c>
      <c r="F69" s="782">
        <v>0</v>
      </c>
      <c r="G69" s="782">
        <v>0</v>
      </c>
      <c r="H69" s="782">
        <v>0</v>
      </c>
      <c r="I69" s="782">
        <v>0</v>
      </c>
      <c r="J69" s="782">
        <v>0</v>
      </c>
      <c r="K69" s="787">
        <v>0</v>
      </c>
      <c r="L69" s="758"/>
      <c r="M69" s="758"/>
    </row>
    <row r="70" spans="1:13" x14ac:dyDescent="0.3">
      <c r="A70" s="773" t="s">
        <v>423</v>
      </c>
      <c r="B70" s="782">
        <v>0</v>
      </c>
      <c r="C70" s="782">
        <v>0</v>
      </c>
      <c r="D70" s="782">
        <v>0</v>
      </c>
      <c r="E70" s="782">
        <v>0</v>
      </c>
      <c r="F70" s="782">
        <v>0</v>
      </c>
      <c r="G70" s="782">
        <v>0</v>
      </c>
      <c r="H70" s="782">
        <v>0</v>
      </c>
      <c r="I70" s="782">
        <v>0.41800000000000004</v>
      </c>
      <c r="J70" s="782">
        <v>0</v>
      </c>
      <c r="K70" s="787">
        <v>0</v>
      </c>
      <c r="L70" s="758"/>
      <c r="M70" s="758"/>
    </row>
    <row r="71" spans="1:13" x14ac:dyDescent="0.3">
      <c r="A71" s="773" t="s">
        <v>419</v>
      </c>
      <c r="B71" s="782">
        <v>0</v>
      </c>
      <c r="C71" s="782">
        <v>0</v>
      </c>
      <c r="D71" s="782">
        <v>0</v>
      </c>
      <c r="E71" s="782">
        <v>0</v>
      </c>
      <c r="F71" s="782">
        <v>0</v>
      </c>
      <c r="G71" s="782">
        <v>0</v>
      </c>
      <c r="H71" s="782">
        <v>0</v>
      </c>
      <c r="I71" s="782">
        <v>0</v>
      </c>
      <c r="J71" s="782">
        <v>0</v>
      </c>
      <c r="K71" s="787">
        <v>0</v>
      </c>
      <c r="L71" s="758"/>
      <c r="M71" s="758"/>
    </row>
    <row r="72" spans="1:13" x14ac:dyDescent="0.3">
      <c r="A72" s="773" t="s">
        <v>420</v>
      </c>
      <c r="B72" s="782">
        <v>11.164999999999999</v>
      </c>
      <c r="C72" s="782">
        <v>9.8889999999999993</v>
      </c>
      <c r="D72" s="782">
        <v>17.407</v>
      </c>
      <c r="E72" s="782">
        <v>0</v>
      </c>
      <c r="F72" s="782">
        <v>0</v>
      </c>
      <c r="G72" s="782">
        <v>0</v>
      </c>
      <c r="H72" s="782">
        <v>1.341</v>
      </c>
      <c r="I72" s="782">
        <v>1.4120000000000001</v>
      </c>
      <c r="J72" s="782">
        <v>1.3759999999999999</v>
      </c>
      <c r="K72" s="787">
        <v>4.18</v>
      </c>
      <c r="L72" s="758"/>
      <c r="M72" s="758"/>
    </row>
    <row r="73" spans="1:13" x14ac:dyDescent="0.3">
      <c r="A73" s="773" t="s">
        <v>421</v>
      </c>
      <c r="B73" s="782">
        <v>0</v>
      </c>
      <c r="C73" s="782">
        <v>0</v>
      </c>
      <c r="D73" s="782">
        <v>1</v>
      </c>
      <c r="E73" s="782">
        <v>0</v>
      </c>
      <c r="F73" s="782">
        <v>0</v>
      </c>
      <c r="G73" s="782">
        <v>0</v>
      </c>
      <c r="H73" s="782">
        <v>0</v>
      </c>
      <c r="I73" s="782">
        <v>2.375</v>
      </c>
      <c r="J73" s="782">
        <v>0</v>
      </c>
      <c r="K73" s="787">
        <v>0.8</v>
      </c>
      <c r="L73" s="758"/>
      <c r="M73" s="758"/>
    </row>
    <row r="74" spans="1:13" x14ac:dyDescent="0.3">
      <c r="A74" s="773" t="s">
        <v>424</v>
      </c>
      <c r="B74" s="783">
        <v>0.25</v>
      </c>
      <c r="C74" s="783">
        <v>1.746</v>
      </c>
      <c r="D74" s="783">
        <v>6.5750000000000002</v>
      </c>
      <c r="E74" s="783">
        <v>0</v>
      </c>
      <c r="F74" s="783">
        <v>1</v>
      </c>
      <c r="G74" s="783">
        <v>0</v>
      </c>
      <c r="H74" s="783">
        <v>8.4690000000000012</v>
      </c>
      <c r="I74" s="783">
        <v>5.1769999999999996</v>
      </c>
      <c r="J74" s="783">
        <v>2.3739999999999997</v>
      </c>
      <c r="K74" s="787">
        <v>0.46199999999999997</v>
      </c>
      <c r="L74" s="758"/>
      <c r="M74" s="758"/>
    </row>
    <row r="75" spans="1:13" ht="28.2" thickBot="1" x14ac:dyDescent="0.35">
      <c r="A75" s="784" t="s">
        <v>443</v>
      </c>
      <c r="B75" s="785">
        <v>2.9990000000000001</v>
      </c>
      <c r="C75" s="785">
        <v>9.3520000000000003</v>
      </c>
      <c r="D75" s="785">
        <v>10.637999999999998</v>
      </c>
      <c r="E75" s="785">
        <v>0</v>
      </c>
      <c r="F75" s="785">
        <v>0</v>
      </c>
      <c r="G75" s="785">
        <v>0</v>
      </c>
      <c r="H75" s="785">
        <v>2.2480000000000002</v>
      </c>
      <c r="I75" s="785">
        <v>2.7969999999999997</v>
      </c>
      <c r="J75" s="785">
        <v>0.52599999999999991</v>
      </c>
      <c r="K75" s="788">
        <v>2.819</v>
      </c>
      <c r="L75" s="758"/>
      <c r="M75" s="758"/>
    </row>
  </sheetData>
  <mergeCells count="5">
    <mergeCell ref="A2:A3"/>
    <mergeCell ref="A1:K1"/>
    <mergeCell ref="B2:G2"/>
    <mergeCell ref="K2:K3"/>
    <mergeCell ref="H2:J2"/>
  </mergeCells>
  <pageMargins left="0.70866141732283472" right="0.70866141732283472" top="0.74803149606299213" bottom="0.74803149606299213" header="0.31496062992125984" footer="0.31496062992125984"/>
  <pageSetup paperSize="9" scale="5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ist1">
    <pageSetUpPr fitToPage="1"/>
  </sheetPr>
  <dimension ref="A1:W115"/>
  <sheetViews>
    <sheetView zoomScaleNormal="100" workbookViewId="0">
      <selection activeCell="A86" sqref="A86"/>
    </sheetView>
  </sheetViews>
  <sheetFormatPr defaultColWidth="9.109375" defaultRowHeight="13.8" x14ac:dyDescent="0.3"/>
  <cols>
    <col min="1" max="1" width="47.6640625" style="2" customWidth="1"/>
    <col min="2" max="2" width="6.6640625" style="3" customWidth="1"/>
    <col min="3" max="3" width="8.21875" style="1" customWidth="1"/>
    <col min="4" max="4" width="6.88671875" style="1" customWidth="1"/>
    <col min="5" max="5" width="8.5546875" style="1" customWidth="1"/>
    <col min="6" max="6" width="7.44140625" style="1" customWidth="1"/>
    <col min="7" max="7" width="8.6640625" style="1" customWidth="1"/>
    <col min="8" max="8" width="7" style="1" customWidth="1"/>
    <col min="9" max="11" width="9.109375" style="1"/>
    <col min="12" max="13" width="8.6640625" style="1" customWidth="1"/>
    <col min="14" max="16384" width="9.109375" style="1"/>
  </cols>
  <sheetData>
    <row r="1" spans="1:23" ht="25.5" customHeight="1" x14ac:dyDescent="0.3">
      <c r="A1" s="830" t="s">
        <v>354</v>
      </c>
      <c r="B1" s="831"/>
      <c r="C1" s="831"/>
      <c r="D1" s="831"/>
      <c r="E1" s="831"/>
      <c r="F1" s="831"/>
      <c r="G1" s="831"/>
      <c r="H1" s="831"/>
      <c r="I1" s="831"/>
      <c r="J1" s="832"/>
      <c r="K1" s="833"/>
      <c r="M1" s="829"/>
      <c r="N1" s="829"/>
      <c r="O1" s="829"/>
      <c r="P1" s="829"/>
      <c r="Q1" s="829"/>
      <c r="R1" s="829"/>
      <c r="S1" s="829"/>
      <c r="T1" s="829"/>
      <c r="U1" s="829"/>
      <c r="V1" s="829"/>
      <c r="W1" s="829"/>
    </row>
    <row r="2" spans="1:23" s="5" customFormat="1" ht="38.25" customHeight="1" x14ac:dyDescent="0.3">
      <c r="A2" s="225" t="s">
        <v>525</v>
      </c>
      <c r="B2" s="226"/>
      <c r="C2" s="834" t="s">
        <v>0</v>
      </c>
      <c r="D2" s="835"/>
      <c r="E2" s="834" t="s">
        <v>2</v>
      </c>
      <c r="F2" s="835"/>
      <c r="G2" s="834" t="s">
        <v>1</v>
      </c>
      <c r="H2" s="835"/>
      <c r="I2" s="836" t="s">
        <v>3</v>
      </c>
      <c r="J2" s="837"/>
      <c r="K2" s="227" t="s">
        <v>4</v>
      </c>
      <c r="N2" s="62"/>
      <c r="O2" s="62"/>
      <c r="P2" s="62"/>
      <c r="Q2" s="62"/>
      <c r="R2" s="62"/>
      <c r="S2" s="62"/>
      <c r="T2" s="62"/>
      <c r="U2" s="62"/>
      <c r="V2" s="62"/>
      <c r="W2" s="62"/>
    </row>
    <row r="3" spans="1:23" s="5" customFormat="1" ht="13.5" customHeight="1" thickBot="1" x14ac:dyDescent="0.35">
      <c r="A3" s="228"/>
      <c r="B3" s="229"/>
      <c r="C3" s="230" t="s">
        <v>5</v>
      </c>
      <c r="D3" s="230" t="s">
        <v>6</v>
      </c>
      <c r="E3" s="230" t="s">
        <v>5</v>
      </c>
      <c r="F3" s="230" t="s">
        <v>6</v>
      </c>
      <c r="G3" s="230" t="s">
        <v>5</v>
      </c>
      <c r="H3" s="230" t="s">
        <v>6</v>
      </c>
      <c r="I3" s="231" t="s">
        <v>5</v>
      </c>
      <c r="J3" s="231" t="s">
        <v>6</v>
      </c>
      <c r="K3" s="232"/>
      <c r="M3" s="43"/>
    </row>
    <row r="4" spans="1:23" s="6" customFormat="1" ht="15" customHeight="1" x14ac:dyDescent="0.3">
      <c r="A4" s="197" t="s">
        <v>526</v>
      </c>
      <c r="B4" s="826"/>
      <c r="C4" s="827"/>
      <c r="D4" s="827"/>
      <c r="E4" s="827"/>
      <c r="F4" s="827"/>
      <c r="G4" s="827"/>
      <c r="H4" s="827"/>
      <c r="I4" s="827"/>
      <c r="J4" s="827"/>
      <c r="K4" s="828"/>
      <c r="M4" s="43"/>
    </row>
    <row r="5" spans="1:23" s="2" customFormat="1" x14ac:dyDescent="0.3">
      <c r="A5" s="233" t="s">
        <v>456</v>
      </c>
      <c r="B5" s="234" t="s">
        <v>455</v>
      </c>
      <c r="C5" s="823"/>
      <c r="D5" s="824"/>
      <c r="E5" s="824"/>
      <c r="F5" s="824"/>
      <c r="G5" s="824"/>
      <c r="H5" s="824"/>
      <c r="I5" s="824"/>
      <c r="J5" s="824"/>
      <c r="K5" s="825"/>
    </row>
    <row r="6" spans="1:23" x14ac:dyDescent="0.3">
      <c r="A6" s="132" t="s">
        <v>470</v>
      </c>
      <c r="B6" s="235" t="s">
        <v>457</v>
      </c>
      <c r="C6" s="121"/>
      <c r="D6" s="121"/>
      <c r="E6" s="121"/>
      <c r="F6" s="121"/>
      <c r="G6" s="121"/>
      <c r="H6" s="121"/>
      <c r="I6" s="121"/>
      <c r="J6" s="121"/>
      <c r="K6" s="120">
        <f>SUM(C6:J6)</f>
        <v>0</v>
      </c>
    </row>
    <row r="7" spans="1:23" x14ac:dyDescent="0.3">
      <c r="A7" s="132" t="s">
        <v>471</v>
      </c>
      <c r="B7" s="235" t="s">
        <v>458</v>
      </c>
      <c r="C7" s="121"/>
      <c r="D7" s="121"/>
      <c r="E7" s="121"/>
      <c r="F7" s="121"/>
      <c r="G7" s="121"/>
      <c r="H7" s="121"/>
      <c r="I7" s="121"/>
      <c r="J7" s="279"/>
      <c r="K7" s="120">
        <f t="shared" ref="K7:K16" si="0">SUM(C7:J7)</f>
        <v>0</v>
      </c>
    </row>
    <row r="8" spans="1:23" x14ac:dyDescent="0.3">
      <c r="A8" s="132" t="s">
        <v>472</v>
      </c>
      <c r="B8" s="235" t="s">
        <v>459</v>
      </c>
      <c r="C8" s="121"/>
      <c r="D8" s="121"/>
      <c r="E8" s="121"/>
      <c r="F8" s="121"/>
      <c r="G8" s="121"/>
      <c r="H8" s="121"/>
      <c r="I8" s="121"/>
      <c r="J8" s="279"/>
      <c r="K8" s="120">
        <f t="shared" si="0"/>
        <v>0</v>
      </c>
    </row>
    <row r="9" spans="1:23" x14ac:dyDescent="0.3">
      <c r="A9" s="132" t="s">
        <v>473</v>
      </c>
      <c r="B9" s="235" t="s">
        <v>460</v>
      </c>
      <c r="C9" s="121"/>
      <c r="D9" s="121"/>
      <c r="E9" s="121"/>
      <c r="F9" s="121"/>
      <c r="G9" s="121"/>
      <c r="H9" s="121"/>
      <c r="I9" s="121"/>
      <c r="J9" s="279"/>
      <c r="K9" s="120">
        <f t="shared" si="0"/>
        <v>0</v>
      </c>
    </row>
    <row r="10" spans="1:23" x14ac:dyDescent="0.3">
      <c r="A10" s="132" t="s">
        <v>474</v>
      </c>
      <c r="B10" s="235" t="s">
        <v>461</v>
      </c>
      <c r="C10" s="121"/>
      <c r="D10" s="121"/>
      <c r="E10" s="121"/>
      <c r="F10" s="121"/>
      <c r="G10" s="121"/>
      <c r="H10" s="121"/>
      <c r="I10" s="121"/>
      <c r="J10" s="279"/>
      <c r="K10" s="120">
        <f t="shared" si="0"/>
        <v>0</v>
      </c>
    </row>
    <row r="11" spans="1:23" x14ac:dyDescent="0.3">
      <c r="A11" s="132" t="s">
        <v>475</v>
      </c>
      <c r="B11" s="235" t="s">
        <v>462</v>
      </c>
      <c r="C11" s="121"/>
      <c r="D11" s="121"/>
      <c r="E11" s="121"/>
      <c r="F11" s="121"/>
      <c r="G11" s="121">
        <v>3</v>
      </c>
      <c r="H11" s="121">
        <v>2</v>
      </c>
      <c r="I11" s="121">
        <v>3</v>
      </c>
      <c r="J11" s="279">
        <v>4</v>
      </c>
      <c r="K11" s="120">
        <f t="shared" si="0"/>
        <v>12</v>
      </c>
    </row>
    <row r="12" spans="1:23" x14ac:dyDescent="0.3">
      <c r="A12" s="132" t="s">
        <v>469</v>
      </c>
      <c r="B12" s="235" t="s">
        <v>463</v>
      </c>
      <c r="C12" s="121"/>
      <c r="D12" s="121"/>
      <c r="E12" s="121"/>
      <c r="F12" s="121"/>
      <c r="G12" s="121"/>
      <c r="H12" s="121"/>
      <c r="I12" s="121">
        <v>1</v>
      </c>
      <c r="J12" s="279"/>
      <c r="K12" s="120">
        <f t="shared" si="0"/>
        <v>1</v>
      </c>
    </row>
    <row r="13" spans="1:23" x14ac:dyDescent="0.3">
      <c r="A13" s="132" t="s">
        <v>476</v>
      </c>
      <c r="B13" s="235" t="s">
        <v>464</v>
      </c>
      <c r="C13" s="121">
        <v>5</v>
      </c>
      <c r="D13" s="121">
        <v>5</v>
      </c>
      <c r="E13" s="121"/>
      <c r="F13" s="121"/>
      <c r="G13" s="121">
        <v>11</v>
      </c>
      <c r="H13" s="121">
        <v>6</v>
      </c>
      <c r="I13" s="121">
        <v>8</v>
      </c>
      <c r="J13" s="279">
        <v>6</v>
      </c>
      <c r="K13" s="120">
        <f t="shared" si="0"/>
        <v>41</v>
      </c>
    </row>
    <row r="14" spans="1:23" x14ac:dyDescent="0.3">
      <c r="A14" s="132" t="s">
        <v>477</v>
      </c>
      <c r="B14" s="235" t="s">
        <v>465</v>
      </c>
      <c r="C14" s="121"/>
      <c r="D14" s="121"/>
      <c r="E14" s="121"/>
      <c r="F14" s="121"/>
      <c r="G14" s="121"/>
      <c r="H14" s="121"/>
      <c r="I14" s="121"/>
      <c r="J14" s="279"/>
      <c r="K14" s="120">
        <f t="shared" si="0"/>
        <v>0</v>
      </c>
    </row>
    <row r="15" spans="1:23" ht="12.75" customHeight="1" x14ac:dyDescent="0.3">
      <c r="A15" s="132" t="s">
        <v>478</v>
      </c>
      <c r="B15" s="235" t="s">
        <v>466</v>
      </c>
      <c r="C15" s="121"/>
      <c r="D15" s="121"/>
      <c r="E15" s="121"/>
      <c r="F15" s="121"/>
      <c r="G15" s="121"/>
      <c r="H15" s="121"/>
      <c r="I15" s="121"/>
      <c r="J15" s="279"/>
      <c r="K15" s="120">
        <f t="shared" si="0"/>
        <v>0</v>
      </c>
    </row>
    <row r="16" spans="1:23" x14ac:dyDescent="0.3">
      <c r="A16" s="132" t="s">
        <v>468</v>
      </c>
      <c r="B16" s="235" t="s">
        <v>467</v>
      </c>
      <c r="C16" s="121"/>
      <c r="D16" s="121"/>
      <c r="E16" s="121"/>
      <c r="F16" s="121"/>
      <c r="G16" s="121"/>
      <c r="H16" s="121"/>
      <c r="I16" s="121"/>
      <c r="J16" s="279"/>
      <c r="K16" s="120">
        <f t="shared" si="0"/>
        <v>0</v>
      </c>
    </row>
    <row r="17" spans="1:11" x14ac:dyDescent="0.3">
      <c r="A17" s="236" t="s">
        <v>88</v>
      </c>
      <c r="B17" s="280" t="s">
        <v>89</v>
      </c>
      <c r="C17" s="127">
        <f>SUM(C6:C16)</f>
        <v>5</v>
      </c>
      <c r="D17" s="127">
        <f t="shared" ref="D17:J17" si="1">SUM(D6:D16)</f>
        <v>5</v>
      </c>
      <c r="E17" s="127">
        <f t="shared" si="1"/>
        <v>0</v>
      </c>
      <c r="F17" s="127">
        <f t="shared" si="1"/>
        <v>0</v>
      </c>
      <c r="G17" s="127">
        <f t="shared" si="1"/>
        <v>14</v>
      </c>
      <c r="H17" s="127">
        <f t="shared" si="1"/>
        <v>8</v>
      </c>
      <c r="I17" s="127">
        <f t="shared" si="1"/>
        <v>12</v>
      </c>
      <c r="J17" s="127">
        <f t="shared" si="1"/>
        <v>10</v>
      </c>
      <c r="K17" s="120">
        <f>SUM(K6:K16)</f>
        <v>54</v>
      </c>
    </row>
    <row r="18" spans="1:11" s="6" customFormat="1" x14ac:dyDescent="0.3">
      <c r="A18" s="135" t="s">
        <v>527</v>
      </c>
      <c r="B18" s="237"/>
      <c r="C18" s="820"/>
      <c r="D18" s="821"/>
      <c r="E18" s="821"/>
      <c r="F18" s="821"/>
      <c r="G18" s="821"/>
      <c r="H18" s="821"/>
      <c r="I18" s="821"/>
      <c r="J18" s="821"/>
      <c r="K18" s="822"/>
    </row>
    <row r="19" spans="1:11" s="2" customFormat="1" x14ac:dyDescent="0.3">
      <c r="A19" s="233" t="s">
        <v>456</v>
      </c>
      <c r="B19" s="234" t="s">
        <v>455</v>
      </c>
      <c r="C19" s="823"/>
      <c r="D19" s="824"/>
      <c r="E19" s="824"/>
      <c r="F19" s="824"/>
      <c r="G19" s="824"/>
      <c r="H19" s="824"/>
      <c r="I19" s="824"/>
      <c r="J19" s="824"/>
      <c r="K19" s="825"/>
    </row>
    <row r="20" spans="1:11" x14ac:dyDescent="0.3">
      <c r="A20" s="132" t="s">
        <v>470</v>
      </c>
      <c r="B20" s="235" t="s">
        <v>457</v>
      </c>
      <c r="C20" s="121"/>
      <c r="D20" s="121"/>
      <c r="E20" s="121"/>
      <c r="F20" s="121"/>
      <c r="G20" s="121"/>
      <c r="H20" s="121"/>
      <c r="I20" s="121"/>
      <c r="J20" s="279"/>
      <c r="K20" s="120">
        <f>SUM(C20:J20)</f>
        <v>0</v>
      </c>
    </row>
    <row r="21" spans="1:11" x14ac:dyDescent="0.3">
      <c r="A21" s="132" t="s">
        <v>471</v>
      </c>
      <c r="B21" s="235" t="s">
        <v>458</v>
      </c>
      <c r="C21" s="121"/>
      <c r="D21" s="121"/>
      <c r="E21" s="121"/>
      <c r="F21" s="121"/>
      <c r="G21" s="121"/>
      <c r="H21" s="121"/>
      <c r="I21" s="121"/>
      <c r="J21" s="279"/>
      <c r="K21" s="120">
        <f t="shared" ref="K21:K30" si="2">SUM(C21:J21)</f>
        <v>0</v>
      </c>
    </row>
    <row r="22" spans="1:11" x14ac:dyDescent="0.3">
      <c r="A22" s="132" t="s">
        <v>472</v>
      </c>
      <c r="B22" s="235" t="s">
        <v>459</v>
      </c>
      <c r="C22" s="121"/>
      <c r="D22" s="121"/>
      <c r="E22" s="121"/>
      <c r="F22" s="121"/>
      <c r="G22" s="121"/>
      <c r="H22" s="121"/>
      <c r="I22" s="121"/>
      <c r="J22" s="279"/>
      <c r="K22" s="120">
        <f t="shared" si="2"/>
        <v>0</v>
      </c>
    </row>
    <row r="23" spans="1:11" x14ac:dyDescent="0.3">
      <c r="A23" s="132" t="s">
        <v>473</v>
      </c>
      <c r="B23" s="235" t="s">
        <v>460</v>
      </c>
      <c r="C23" s="121"/>
      <c r="D23" s="121"/>
      <c r="E23" s="121"/>
      <c r="F23" s="121"/>
      <c r="G23" s="121"/>
      <c r="H23" s="121"/>
      <c r="I23" s="121"/>
      <c r="J23" s="279"/>
      <c r="K23" s="120">
        <f t="shared" si="2"/>
        <v>0</v>
      </c>
    </row>
    <row r="24" spans="1:11" x14ac:dyDescent="0.3">
      <c r="A24" s="132" t="s">
        <v>474</v>
      </c>
      <c r="B24" s="235" t="s">
        <v>461</v>
      </c>
      <c r="C24" s="121">
        <v>10</v>
      </c>
      <c r="D24" s="121">
        <v>7</v>
      </c>
      <c r="E24" s="121"/>
      <c r="F24" s="121"/>
      <c r="G24" s="121">
        <v>12</v>
      </c>
      <c r="H24" s="121">
        <v>8</v>
      </c>
      <c r="I24" s="121">
        <v>10</v>
      </c>
      <c r="J24" s="279">
        <v>10</v>
      </c>
      <c r="K24" s="120">
        <f t="shared" si="2"/>
        <v>57</v>
      </c>
    </row>
    <row r="25" spans="1:11" x14ac:dyDescent="0.3">
      <c r="A25" s="132" t="s">
        <v>475</v>
      </c>
      <c r="B25" s="235" t="s">
        <v>462</v>
      </c>
      <c r="C25" s="121"/>
      <c r="D25" s="121"/>
      <c r="E25" s="121"/>
      <c r="F25" s="121"/>
      <c r="G25" s="121"/>
      <c r="H25" s="121"/>
      <c r="I25" s="121"/>
      <c r="J25" s="279"/>
      <c r="K25" s="120">
        <f t="shared" si="2"/>
        <v>0</v>
      </c>
    </row>
    <row r="26" spans="1:11" x14ac:dyDescent="0.3">
      <c r="A26" s="132" t="s">
        <v>469</v>
      </c>
      <c r="B26" s="235" t="s">
        <v>463</v>
      </c>
      <c r="C26" s="121"/>
      <c r="D26" s="121"/>
      <c r="E26" s="121"/>
      <c r="F26" s="121"/>
      <c r="G26" s="121"/>
      <c r="H26" s="121"/>
      <c r="I26" s="121"/>
      <c r="J26" s="279"/>
      <c r="K26" s="120">
        <f t="shared" si="2"/>
        <v>0</v>
      </c>
    </row>
    <row r="27" spans="1:11" x14ac:dyDescent="0.3">
      <c r="A27" s="132" t="s">
        <v>476</v>
      </c>
      <c r="B27" s="235" t="s">
        <v>464</v>
      </c>
      <c r="C27" s="121"/>
      <c r="D27" s="121"/>
      <c r="E27" s="121"/>
      <c r="F27" s="121"/>
      <c r="G27" s="121"/>
      <c r="H27" s="121"/>
      <c r="I27" s="121"/>
      <c r="J27" s="279"/>
      <c r="K27" s="120">
        <f t="shared" si="2"/>
        <v>0</v>
      </c>
    </row>
    <row r="28" spans="1:11" x14ac:dyDescent="0.3">
      <c r="A28" s="132" t="s">
        <v>477</v>
      </c>
      <c r="B28" s="235" t="s">
        <v>465</v>
      </c>
      <c r="C28" s="121"/>
      <c r="D28" s="121"/>
      <c r="E28" s="121"/>
      <c r="F28" s="121"/>
      <c r="G28" s="121"/>
      <c r="H28" s="121"/>
      <c r="I28" s="121"/>
      <c r="J28" s="279"/>
      <c r="K28" s="120">
        <f t="shared" si="2"/>
        <v>0</v>
      </c>
    </row>
    <row r="29" spans="1:11" ht="12.75" customHeight="1" x14ac:dyDescent="0.3">
      <c r="A29" s="132" t="s">
        <v>478</v>
      </c>
      <c r="B29" s="235" t="s">
        <v>466</v>
      </c>
      <c r="C29" s="122"/>
      <c r="D29" s="122"/>
      <c r="E29" s="122"/>
      <c r="F29" s="122"/>
      <c r="G29" s="122"/>
      <c r="H29" s="122"/>
      <c r="I29" s="122"/>
      <c r="J29" s="281"/>
      <c r="K29" s="123">
        <f t="shared" si="2"/>
        <v>0</v>
      </c>
    </row>
    <row r="30" spans="1:11" x14ac:dyDescent="0.3">
      <c r="A30" s="132" t="s">
        <v>468</v>
      </c>
      <c r="B30" s="235" t="s">
        <v>467</v>
      </c>
      <c r="C30" s="122"/>
      <c r="D30" s="122"/>
      <c r="E30" s="122"/>
      <c r="F30" s="122"/>
      <c r="G30" s="122"/>
      <c r="H30" s="122"/>
      <c r="I30" s="122"/>
      <c r="J30" s="281"/>
      <c r="K30" s="123">
        <f t="shared" si="2"/>
        <v>0</v>
      </c>
    </row>
    <row r="31" spans="1:11" x14ac:dyDescent="0.3">
      <c r="A31" s="238" t="s">
        <v>88</v>
      </c>
      <c r="B31" s="282" t="s">
        <v>89</v>
      </c>
      <c r="C31" s="127">
        <f>SUM(C20:C30)</f>
        <v>10</v>
      </c>
      <c r="D31" s="127">
        <f t="shared" ref="D31:J31" si="3">SUM(D20:D30)</f>
        <v>7</v>
      </c>
      <c r="E31" s="127">
        <f t="shared" si="3"/>
        <v>0</v>
      </c>
      <c r="F31" s="127">
        <f t="shared" si="3"/>
        <v>0</v>
      </c>
      <c r="G31" s="127">
        <f t="shared" si="3"/>
        <v>12</v>
      </c>
      <c r="H31" s="127">
        <f t="shared" si="3"/>
        <v>8</v>
      </c>
      <c r="I31" s="127">
        <f t="shared" si="3"/>
        <v>10</v>
      </c>
      <c r="J31" s="127">
        <f t="shared" si="3"/>
        <v>10</v>
      </c>
      <c r="K31" s="123">
        <f>SUM(K20:K30)</f>
        <v>57</v>
      </c>
    </row>
    <row r="32" spans="1:11" x14ac:dyDescent="0.3">
      <c r="A32" s="135" t="s">
        <v>528</v>
      </c>
      <c r="B32" s="237"/>
      <c r="C32" s="820"/>
      <c r="D32" s="821"/>
      <c r="E32" s="821"/>
      <c r="F32" s="821"/>
      <c r="G32" s="821"/>
      <c r="H32" s="821"/>
      <c r="I32" s="821"/>
      <c r="J32" s="821"/>
      <c r="K32" s="822"/>
    </row>
    <row r="33" spans="1:11" x14ac:dyDescent="0.3">
      <c r="A33" s="233" t="s">
        <v>456</v>
      </c>
      <c r="B33" s="234" t="s">
        <v>455</v>
      </c>
      <c r="C33" s="823"/>
      <c r="D33" s="824"/>
      <c r="E33" s="824"/>
      <c r="F33" s="824"/>
      <c r="G33" s="824"/>
      <c r="H33" s="824"/>
      <c r="I33" s="824"/>
      <c r="J33" s="824"/>
      <c r="K33" s="825"/>
    </row>
    <row r="34" spans="1:11" x14ac:dyDescent="0.3">
      <c r="A34" s="132" t="s">
        <v>470</v>
      </c>
      <c r="B34" s="235" t="s">
        <v>457</v>
      </c>
      <c r="C34" s="121"/>
      <c r="D34" s="121"/>
      <c r="E34" s="121"/>
      <c r="F34" s="121"/>
      <c r="G34" s="121"/>
      <c r="H34" s="121"/>
      <c r="I34" s="121"/>
      <c r="J34" s="279"/>
      <c r="K34" s="120">
        <f>SUM(C34:J34)</f>
        <v>0</v>
      </c>
    </row>
    <row r="35" spans="1:11" x14ac:dyDescent="0.3">
      <c r="A35" s="132" t="s">
        <v>471</v>
      </c>
      <c r="B35" s="235" t="s">
        <v>458</v>
      </c>
      <c r="C35" s="121"/>
      <c r="D35" s="121"/>
      <c r="E35" s="121"/>
      <c r="F35" s="121"/>
      <c r="G35" s="121"/>
      <c r="H35" s="121"/>
      <c r="I35" s="121"/>
      <c r="J35" s="279"/>
      <c r="K35" s="120">
        <f t="shared" ref="K35:K44" si="4">SUM(C35:J35)</f>
        <v>0</v>
      </c>
    </row>
    <row r="36" spans="1:11" x14ac:dyDescent="0.3">
      <c r="A36" s="132" t="s">
        <v>472</v>
      </c>
      <c r="B36" s="235" t="s">
        <v>459</v>
      </c>
      <c r="C36" s="122">
        <v>5</v>
      </c>
      <c r="D36" s="122"/>
      <c r="E36" s="122"/>
      <c r="F36" s="122"/>
      <c r="G36" s="122">
        <v>6</v>
      </c>
      <c r="H36" s="122">
        <v>1</v>
      </c>
      <c r="I36" s="122">
        <v>2</v>
      </c>
      <c r="J36" s="281">
        <v>2</v>
      </c>
      <c r="K36" s="120">
        <f t="shared" si="4"/>
        <v>16</v>
      </c>
    </row>
    <row r="37" spans="1:11" x14ac:dyDescent="0.3">
      <c r="A37" s="132" t="s">
        <v>473</v>
      </c>
      <c r="B37" s="235" t="s">
        <v>460</v>
      </c>
      <c r="C37" s="121"/>
      <c r="D37" s="121"/>
      <c r="E37" s="121"/>
      <c r="F37" s="121"/>
      <c r="G37" s="121"/>
      <c r="H37" s="121"/>
      <c r="I37" s="121"/>
      <c r="J37" s="279"/>
      <c r="K37" s="120">
        <f t="shared" si="4"/>
        <v>0</v>
      </c>
    </row>
    <row r="38" spans="1:11" x14ac:dyDescent="0.3">
      <c r="A38" s="132" t="s">
        <v>474</v>
      </c>
      <c r="B38" s="235" t="s">
        <v>461</v>
      </c>
      <c r="C38" s="121">
        <v>1</v>
      </c>
      <c r="D38" s="121">
        <v>1</v>
      </c>
      <c r="E38" s="121"/>
      <c r="F38" s="121"/>
      <c r="G38" s="121">
        <v>2</v>
      </c>
      <c r="H38" s="121">
        <v>1</v>
      </c>
      <c r="I38" s="121"/>
      <c r="J38" s="279"/>
      <c r="K38" s="120">
        <f t="shared" si="4"/>
        <v>5</v>
      </c>
    </row>
    <row r="39" spans="1:11" x14ac:dyDescent="0.3">
      <c r="A39" s="132" t="s">
        <v>475</v>
      </c>
      <c r="B39" s="235" t="s">
        <v>462</v>
      </c>
      <c r="C39" s="121"/>
      <c r="D39" s="121"/>
      <c r="E39" s="121"/>
      <c r="F39" s="121"/>
      <c r="G39" s="121"/>
      <c r="H39" s="121"/>
      <c r="I39" s="121"/>
      <c r="J39" s="279"/>
      <c r="K39" s="120">
        <f t="shared" si="4"/>
        <v>0</v>
      </c>
    </row>
    <row r="40" spans="1:11" x14ac:dyDescent="0.3">
      <c r="A40" s="132" t="s">
        <v>469</v>
      </c>
      <c r="B40" s="235" t="s">
        <v>463</v>
      </c>
      <c r="C40" s="121"/>
      <c r="D40" s="121"/>
      <c r="E40" s="121"/>
      <c r="F40" s="121"/>
      <c r="G40" s="121"/>
      <c r="H40" s="121"/>
      <c r="I40" s="121"/>
      <c r="J40" s="279"/>
      <c r="K40" s="120">
        <f t="shared" si="4"/>
        <v>0</v>
      </c>
    </row>
    <row r="41" spans="1:11" x14ac:dyDescent="0.3">
      <c r="A41" s="132" t="s">
        <v>476</v>
      </c>
      <c r="B41" s="235" t="s">
        <v>464</v>
      </c>
      <c r="C41" s="121"/>
      <c r="D41" s="121"/>
      <c r="E41" s="121"/>
      <c r="F41" s="121"/>
      <c r="G41" s="121"/>
      <c r="H41" s="121"/>
      <c r="I41" s="121"/>
      <c r="J41" s="279"/>
      <c r="K41" s="120">
        <f t="shared" si="4"/>
        <v>0</v>
      </c>
    </row>
    <row r="42" spans="1:11" x14ac:dyDescent="0.3">
      <c r="A42" s="132" t="s">
        <v>477</v>
      </c>
      <c r="B42" s="235" t="s">
        <v>465</v>
      </c>
      <c r="C42" s="121"/>
      <c r="D42" s="121"/>
      <c r="E42" s="121"/>
      <c r="F42" s="121"/>
      <c r="G42" s="121"/>
      <c r="H42" s="121"/>
      <c r="I42" s="121"/>
      <c r="J42" s="279"/>
      <c r="K42" s="120">
        <f t="shared" si="4"/>
        <v>0</v>
      </c>
    </row>
    <row r="43" spans="1:11" ht="12.75" customHeight="1" x14ac:dyDescent="0.3">
      <c r="A43" s="132" t="s">
        <v>478</v>
      </c>
      <c r="B43" s="235" t="s">
        <v>466</v>
      </c>
      <c r="C43" s="122"/>
      <c r="D43" s="122"/>
      <c r="E43" s="122"/>
      <c r="F43" s="122"/>
      <c r="G43" s="122"/>
      <c r="H43" s="122"/>
      <c r="I43" s="122"/>
      <c r="J43" s="281"/>
      <c r="K43" s="123">
        <f t="shared" si="4"/>
        <v>0</v>
      </c>
    </row>
    <row r="44" spans="1:11" x14ac:dyDescent="0.3">
      <c r="A44" s="132" t="s">
        <v>468</v>
      </c>
      <c r="B44" s="235" t="s">
        <v>467</v>
      </c>
      <c r="C44" s="122"/>
      <c r="D44" s="122"/>
      <c r="E44" s="122"/>
      <c r="F44" s="122"/>
      <c r="G44" s="122"/>
      <c r="H44" s="122"/>
      <c r="I44" s="122"/>
      <c r="J44" s="281"/>
      <c r="K44" s="123">
        <f t="shared" si="4"/>
        <v>0</v>
      </c>
    </row>
    <row r="45" spans="1:11" x14ac:dyDescent="0.3">
      <c r="A45" s="238" t="s">
        <v>88</v>
      </c>
      <c r="B45" s="282" t="s">
        <v>89</v>
      </c>
      <c r="C45" s="127">
        <f>SUM(C34:C44)</f>
        <v>6</v>
      </c>
      <c r="D45" s="127">
        <f t="shared" ref="D45:J45" si="5">SUM(D34:D44)</f>
        <v>1</v>
      </c>
      <c r="E45" s="127">
        <f t="shared" si="5"/>
        <v>0</v>
      </c>
      <c r="F45" s="127">
        <f t="shared" si="5"/>
        <v>0</v>
      </c>
      <c r="G45" s="127">
        <f t="shared" si="5"/>
        <v>8</v>
      </c>
      <c r="H45" s="127">
        <f t="shared" si="5"/>
        <v>2</v>
      </c>
      <c r="I45" s="127">
        <f t="shared" si="5"/>
        <v>2</v>
      </c>
      <c r="J45" s="127">
        <f t="shared" si="5"/>
        <v>2</v>
      </c>
      <c r="K45" s="123">
        <f>SUM(K34:K44)</f>
        <v>21</v>
      </c>
    </row>
    <row r="46" spans="1:11" x14ac:dyDescent="0.3">
      <c r="A46" s="135" t="s">
        <v>529</v>
      </c>
      <c r="B46" s="237"/>
      <c r="C46" s="820"/>
      <c r="D46" s="821"/>
      <c r="E46" s="821"/>
      <c r="F46" s="821"/>
      <c r="G46" s="821"/>
      <c r="H46" s="821"/>
      <c r="I46" s="821"/>
      <c r="J46" s="821"/>
      <c r="K46" s="822"/>
    </row>
    <row r="47" spans="1:11" x14ac:dyDescent="0.3">
      <c r="A47" s="233" t="s">
        <v>456</v>
      </c>
      <c r="B47" s="234" t="s">
        <v>455</v>
      </c>
      <c r="C47" s="823"/>
      <c r="D47" s="824"/>
      <c r="E47" s="824"/>
      <c r="F47" s="824"/>
      <c r="G47" s="824"/>
      <c r="H47" s="824"/>
      <c r="I47" s="824"/>
      <c r="J47" s="824"/>
      <c r="K47" s="825"/>
    </row>
    <row r="48" spans="1:11" x14ac:dyDescent="0.3">
      <c r="A48" s="132" t="s">
        <v>470</v>
      </c>
      <c r="B48" s="235" t="s">
        <v>457</v>
      </c>
      <c r="C48" s="121"/>
      <c r="D48" s="121"/>
      <c r="E48" s="121"/>
      <c r="F48" s="121"/>
      <c r="G48" s="121"/>
      <c r="H48" s="121"/>
      <c r="I48" s="121"/>
      <c r="J48" s="279"/>
      <c r="K48" s="120">
        <f>SUM(C48:J48)</f>
        <v>0</v>
      </c>
    </row>
    <row r="49" spans="1:11" x14ac:dyDescent="0.3">
      <c r="A49" s="132" t="s">
        <v>471</v>
      </c>
      <c r="B49" s="235" t="s">
        <v>458</v>
      </c>
      <c r="C49" s="121"/>
      <c r="D49" s="121"/>
      <c r="E49" s="121"/>
      <c r="F49" s="121"/>
      <c r="G49" s="121"/>
      <c r="H49" s="121"/>
      <c r="I49" s="121"/>
      <c r="J49" s="279"/>
      <c r="K49" s="120">
        <f t="shared" ref="K49:K58" si="6">SUM(C49:J49)</f>
        <v>0</v>
      </c>
    </row>
    <row r="50" spans="1:11" x14ac:dyDescent="0.3">
      <c r="A50" s="132" t="s">
        <v>472</v>
      </c>
      <c r="B50" s="235" t="s">
        <v>459</v>
      </c>
      <c r="C50" s="121"/>
      <c r="D50" s="121"/>
      <c r="E50" s="121"/>
      <c r="F50" s="121"/>
      <c r="G50" s="121"/>
      <c r="H50" s="121"/>
      <c r="I50" s="121"/>
      <c r="J50" s="279"/>
      <c r="K50" s="120">
        <f t="shared" si="6"/>
        <v>0</v>
      </c>
    </row>
    <row r="51" spans="1:11" x14ac:dyDescent="0.3">
      <c r="A51" s="132" t="s">
        <v>473</v>
      </c>
      <c r="B51" s="235" t="s">
        <v>460</v>
      </c>
      <c r="C51" s="121"/>
      <c r="D51" s="121"/>
      <c r="E51" s="121"/>
      <c r="F51" s="121"/>
      <c r="G51" s="121"/>
      <c r="H51" s="121"/>
      <c r="I51" s="121"/>
      <c r="J51" s="279"/>
      <c r="K51" s="120">
        <f t="shared" si="6"/>
        <v>0</v>
      </c>
    </row>
    <row r="52" spans="1:11" x14ac:dyDescent="0.3">
      <c r="A52" s="132" t="s">
        <v>474</v>
      </c>
      <c r="B52" s="235" t="s">
        <v>461</v>
      </c>
      <c r="C52" s="121"/>
      <c r="D52" s="121"/>
      <c r="E52" s="121"/>
      <c r="F52" s="121"/>
      <c r="G52" s="121"/>
      <c r="H52" s="121"/>
      <c r="I52" s="121"/>
      <c r="J52" s="279"/>
      <c r="K52" s="120">
        <f t="shared" si="6"/>
        <v>0</v>
      </c>
    </row>
    <row r="53" spans="1:11" x14ac:dyDescent="0.3">
      <c r="A53" s="132" t="s">
        <v>475</v>
      </c>
      <c r="B53" s="235" t="s">
        <v>462</v>
      </c>
      <c r="C53" s="121"/>
      <c r="D53" s="121"/>
      <c r="E53" s="121"/>
      <c r="F53" s="121"/>
      <c r="G53" s="121"/>
      <c r="H53" s="121"/>
      <c r="I53" s="121"/>
      <c r="J53" s="279"/>
      <c r="K53" s="120">
        <f t="shared" si="6"/>
        <v>0</v>
      </c>
    </row>
    <row r="54" spans="1:11" x14ac:dyDescent="0.3">
      <c r="A54" s="132" t="s">
        <v>469</v>
      </c>
      <c r="B54" s="235" t="s">
        <v>463</v>
      </c>
      <c r="C54" s="121">
        <v>5</v>
      </c>
      <c r="D54" s="121">
        <v>2</v>
      </c>
      <c r="E54" s="121"/>
      <c r="F54" s="121"/>
      <c r="G54" s="121">
        <v>4</v>
      </c>
      <c r="H54" s="121">
        <v>2</v>
      </c>
      <c r="I54" s="121">
        <v>8</v>
      </c>
      <c r="J54" s="279">
        <v>8</v>
      </c>
      <c r="K54" s="120">
        <f t="shared" si="6"/>
        <v>29</v>
      </c>
    </row>
    <row r="55" spans="1:11" x14ac:dyDescent="0.3">
      <c r="A55" s="132" t="s">
        <v>476</v>
      </c>
      <c r="B55" s="235" t="s">
        <v>464</v>
      </c>
      <c r="C55" s="121">
        <v>2</v>
      </c>
      <c r="D55" s="121">
        <v>1</v>
      </c>
      <c r="E55" s="121"/>
      <c r="F55" s="121"/>
      <c r="G55" s="121">
        <v>2</v>
      </c>
      <c r="H55" s="121">
        <v>1</v>
      </c>
      <c r="I55" s="121"/>
      <c r="J55" s="279"/>
      <c r="K55" s="120">
        <f t="shared" si="6"/>
        <v>6</v>
      </c>
    </row>
    <row r="56" spans="1:11" x14ac:dyDescent="0.3">
      <c r="A56" s="132" t="s">
        <v>477</v>
      </c>
      <c r="B56" s="235" t="s">
        <v>465</v>
      </c>
      <c r="C56" s="121"/>
      <c r="D56" s="121"/>
      <c r="E56" s="121"/>
      <c r="F56" s="121"/>
      <c r="G56" s="121"/>
      <c r="H56" s="121"/>
      <c r="I56" s="121"/>
      <c r="J56" s="279"/>
      <c r="K56" s="120">
        <f t="shared" si="6"/>
        <v>0</v>
      </c>
    </row>
    <row r="57" spans="1:11" x14ac:dyDescent="0.3">
      <c r="A57" s="132" t="s">
        <v>478</v>
      </c>
      <c r="B57" s="235" t="s">
        <v>466</v>
      </c>
      <c r="C57" s="122"/>
      <c r="D57" s="122"/>
      <c r="E57" s="122"/>
      <c r="F57" s="122"/>
      <c r="G57" s="122"/>
      <c r="H57" s="122"/>
      <c r="I57" s="122"/>
      <c r="J57" s="281"/>
      <c r="K57" s="123">
        <f t="shared" si="6"/>
        <v>0</v>
      </c>
    </row>
    <row r="58" spans="1:11" x14ac:dyDescent="0.3">
      <c r="A58" s="132" t="s">
        <v>468</v>
      </c>
      <c r="B58" s="235" t="s">
        <v>467</v>
      </c>
      <c r="C58" s="122">
        <v>1</v>
      </c>
      <c r="D58" s="122">
        <v>1</v>
      </c>
      <c r="E58" s="122"/>
      <c r="F58" s="122"/>
      <c r="G58" s="122">
        <v>2</v>
      </c>
      <c r="H58" s="122">
        <v>1</v>
      </c>
      <c r="I58" s="122"/>
      <c r="J58" s="281"/>
      <c r="K58" s="123">
        <f t="shared" si="6"/>
        <v>5</v>
      </c>
    </row>
    <row r="59" spans="1:11" x14ac:dyDescent="0.3">
      <c r="A59" s="238" t="s">
        <v>88</v>
      </c>
      <c r="B59" s="282" t="s">
        <v>89</v>
      </c>
      <c r="C59" s="127">
        <f>SUM(C48:C58)</f>
        <v>8</v>
      </c>
      <c r="D59" s="127">
        <f t="shared" ref="D59:J59" si="7">SUM(D48:D58)</f>
        <v>4</v>
      </c>
      <c r="E59" s="127">
        <f t="shared" si="7"/>
        <v>0</v>
      </c>
      <c r="F59" s="127">
        <f t="shared" si="7"/>
        <v>0</v>
      </c>
      <c r="G59" s="127">
        <f t="shared" si="7"/>
        <v>8</v>
      </c>
      <c r="H59" s="127">
        <f t="shared" si="7"/>
        <v>4</v>
      </c>
      <c r="I59" s="127">
        <f t="shared" si="7"/>
        <v>8</v>
      </c>
      <c r="J59" s="127">
        <f t="shared" si="7"/>
        <v>8</v>
      </c>
      <c r="K59" s="123">
        <f>SUM(K48:K58)</f>
        <v>40</v>
      </c>
    </row>
    <row r="60" spans="1:11" x14ac:dyDescent="0.3">
      <c r="A60" s="135" t="s">
        <v>530</v>
      </c>
      <c r="B60" s="237"/>
      <c r="C60" s="820"/>
      <c r="D60" s="821"/>
      <c r="E60" s="821"/>
      <c r="F60" s="821"/>
      <c r="G60" s="821"/>
      <c r="H60" s="821"/>
      <c r="I60" s="821"/>
      <c r="J60" s="821"/>
      <c r="K60" s="822"/>
    </row>
    <row r="61" spans="1:11" x14ac:dyDescent="0.3">
      <c r="A61" s="233" t="s">
        <v>456</v>
      </c>
      <c r="B61" s="234" t="s">
        <v>455</v>
      </c>
      <c r="C61" s="823"/>
      <c r="D61" s="824"/>
      <c r="E61" s="824"/>
      <c r="F61" s="824"/>
      <c r="G61" s="824"/>
      <c r="H61" s="824"/>
      <c r="I61" s="824"/>
      <c r="J61" s="824"/>
      <c r="K61" s="825"/>
    </row>
    <row r="62" spans="1:11" x14ac:dyDescent="0.3">
      <c r="A62" s="132" t="s">
        <v>470</v>
      </c>
      <c r="B62" s="235" t="s">
        <v>457</v>
      </c>
      <c r="C62" s="121"/>
      <c r="D62" s="121"/>
      <c r="E62" s="121"/>
      <c r="F62" s="121"/>
      <c r="G62" s="121"/>
      <c r="H62" s="121"/>
      <c r="I62" s="121"/>
      <c r="J62" s="279"/>
      <c r="K62" s="120">
        <f>SUM(C62:J62)</f>
        <v>0</v>
      </c>
    </row>
    <row r="63" spans="1:11" x14ac:dyDescent="0.3">
      <c r="A63" s="132" t="s">
        <v>471</v>
      </c>
      <c r="B63" s="235" t="s">
        <v>458</v>
      </c>
      <c r="C63" s="121"/>
      <c r="D63" s="121"/>
      <c r="E63" s="121">
        <v>2</v>
      </c>
      <c r="F63" s="121"/>
      <c r="G63" s="121">
        <v>5</v>
      </c>
      <c r="H63" s="121">
        <v>3</v>
      </c>
      <c r="I63" s="121">
        <v>1</v>
      </c>
      <c r="J63" s="279">
        <v>1</v>
      </c>
      <c r="K63" s="120">
        <f t="shared" ref="K63:K72" si="8">SUM(C63:J63)</f>
        <v>12</v>
      </c>
    </row>
    <row r="64" spans="1:11" x14ac:dyDescent="0.3">
      <c r="A64" s="132" t="s">
        <v>472</v>
      </c>
      <c r="B64" s="235" t="s">
        <v>459</v>
      </c>
      <c r="C64" s="121">
        <v>4</v>
      </c>
      <c r="D64" s="121"/>
      <c r="E64" s="121"/>
      <c r="F64" s="121"/>
      <c r="G64" s="121"/>
      <c r="H64" s="121"/>
      <c r="I64" s="121"/>
      <c r="J64" s="279"/>
      <c r="K64" s="120">
        <f t="shared" si="8"/>
        <v>4</v>
      </c>
    </row>
    <row r="65" spans="1:11" x14ac:dyDescent="0.3">
      <c r="A65" s="132" t="s">
        <v>473</v>
      </c>
      <c r="B65" s="235" t="s">
        <v>460</v>
      </c>
      <c r="C65" s="121"/>
      <c r="D65" s="121"/>
      <c r="E65" s="121"/>
      <c r="F65" s="121"/>
      <c r="G65" s="121"/>
      <c r="H65" s="121"/>
      <c r="I65" s="121"/>
      <c r="J65" s="279"/>
      <c r="K65" s="120">
        <f t="shared" si="8"/>
        <v>0</v>
      </c>
    </row>
    <row r="66" spans="1:11" x14ac:dyDescent="0.3">
      <c r="A66" s="132" t="s">
        <v>474</v>
      </c>
      <c r="B66" s="235" t="s">
        <v>461</v>
      </c>
      <c r="C66" s="121"/>
      <c r="D66" s="121"/>
      <c r="E66" s="121"/>
      <c r="F66" s="121"/>
      <c r="G66" s="121"/>
      <c r="H66" s="121"/>
      <c r="I66" s="121"/>
      <c r="J66" s="279"/>
      <c r="K66" s="120">
        <f t="shared" si="8"/>
        <v>0</v>
      </c>
    </row>
    <row r="67" spans="1:11" x14ac:dyDescent="0.3">
      <c r="A67" s="132" t="s">
        <v>475</v>
      </c>
      <c r="B67" s="235" t="s">
        <v>462</v>
      </c>
      <c r="C67" s="121"/>
      <c r="D67" s="121"/>
      <c r="E67" s="121"/>
      <c r="F67" s="121"/>
      <c r="G67" s="121"/>
      <c r="H67" s="121"/>
      <c r="I67" s="121"/>
      <c r="J67" s="279"/>
      <c r="K67" s="120">
        <f t="shared" si="8"/>
        <v>0</v>
      </c>
    </row>
    <row r="68" spans="1:11" x14ac:dyDescent="0.3">
      <c r="A68" s="132" t="s">
        <v>469</v>
      </c>
      <c r="B68" s="235" t="s">
        <v>463</v>
      </c>
      <c r="C68" s="121"/>
      <c r="D68" s="121"/>
      <c r="E68" s="121"/>
      <c r="F68" s="121"/>
      <c r="G68" s="121"/>
      <c r="H68" s="121"/>
      <c r="I68" s="121"/>
      <c r="J68" s="279"/>
      <c r="K68" s="120">
        <f t="shared" si="8"/>
        <v>0</v>
      </c>
    </row>
    <row r="69" spans="1:11" x14ac:dyDescent="0.3">
      <c r="A69" s="132" t="s">
        <v>476</v>
      </c>
      <c r="B69" s="235" t="s">
        <v>464</v>
      </c>
      <c r="C69" s="121"/>
      <c r="D69" s="121"/>
      <c r="E69" s="121"/>
      <c r="F69" s="121"/>
      <c r="G69" s="121"/>
      <c r="H69" s="121"/>
      <c r="I69" s="121"/>
      <c r="J69" s="279"/>
      <c r="K69" s="120">
        <f t="shared" si="8"/>
        <v>0</v>
      </c>
    </row>
    <row r="70" spans="1:11" x14ac:dyDescent="0.3">
      <c r="A70" s="132" t="s">
        <v>477</v>
      </c>
      <c r="B70" s="235" t="s">
        <v>465</v>
      </c>
      <c r="C70" s="121"/>
      <c r="D70" s="121"/>
      <c r="E70" s="121"/>
      <c r="F70" s="121"/>
      <c r="G70" s="121"/>
      <c r="H70" s="121"/>
      <c r="I70" s="121"/>
      <c r="J70" s="279"/>
      <c r="K70" s="120">
        <f t="shared" si="8"/>
        <v>0</v>
      </c>
    </row>
    <row r="71" spans="1:11" x14ac:dyDescent="0.3">
      <c r="A71" s="132" t="s">
        <v>478</v>
      </c>
      <c r="B71" s="235" t="s">
        <v>466</v>
      </c>
      <c r="C71" s="121">
        <v>7</v>
      </c>
      <c r="D71" s="121">
        <v>7</v>
      </c>
      <c r="E71" s="122"/>
      <c r="F71" s="122"/>
      <c r="G71" s="122"/>
      <c r="H71" s="122"/>
      <c r="I71" s="122"/>
      <c r="J71" s="281"/>
      <c r="K71" s="123">
        <f t="shared" si="8"/>
        <v>14</v>
      </c>
    </row>
    <row r="72" spans="1:11" x14ac:dyDescent="0.3">
      <c r="A72" s="132" t="s">
        <v>468</v>
      </c>
      <c r="B72" s="235" t="s">
        <v>467</v>
      </c>
      <c r="C72" s="122"/>
      <c r="D72" s="122"/>
      <c r="E72" s="122"/>
      <c r="F72" s="122"/>
      <c r="G72" s="122"/>
      <c r="H72" s="122"/>
      <c r="I72" s="122"/>
      <c r="J72" s="281"/>
      <c r="K72" s="123">
        <f t="shared" si="8"/>
        <v>0</v>
      </c>
    </row>
    <row r="73" spans="1:11" x14ac:dyDescent="0.3">
      <c r="A73" s="238" t="s">
        <v>88</v>
      </c>
      <c r="B73" s="282" t="s">
        <v>89</v>
      </c>
      <c r="C73" s="127">
        <f>SUM(C62:C72)</f>
        <v>11</v>
      </c>
      <c r="D73" s="127">
        <f t="shared" ref="D73:J73" si="9">SUM(D62:D72)</f>
        <v>7</v>
      </c>
      <c r="E73" s="127">
        <f t="shared" si="9"/>
        <v>2</v>
      </c>
      <c r="F73" s="127">
        <f t="shared" si="9"/>
        <v>0</v>
      </c>
      <c r="G73" s="127">
        <f t="shared" si="9"/>
        <v>5</v>
      </c>
      <c r="H73" s="127">
        <f t="shared" si="9"/>
        <v>3</v>
      </c>
      <c r="I73" s="127">
        <f t="shared" si="9"/>
        <v>1</v>
      </c>
      <c r="J73" s="127">
        <f t="shared" si="9"/>
        <v>1</v>
      </c>
      <c r="K73" s="123">
        <f>SUM(K62:K72)</f>
        <v>30</v>
      </c>
    </row>
    <row r="74" spans="1:11" x14ac:dyDescent="0.3">
      <c r="A74" s="135" t="s">
        <v>531</v>
      </c>
      <c r="B74" s="237"/>
      <c r="C74" s="820"/>
      <c r="D74" s="821"/>
      <c r="E74" s="821"/>
      <c r="F74" s="821"/>
      <c r="G74" s="821"/>
      <c r="H74" s="821"/>
      <c r="I74" s="821"/>
      <c r="J74" s="821"/>
      <c r="K74" s="822"/>
    </row>
    <row r="75" spans="1:11" x14ac:dyDescent="0.3">
      <c r="A75" s="233" t="s">
        <v>456</v>
      </c>
      <c r="B75" s="234" t="s">
        <v>455</v>
      </c>
      <c r="C75" s="823"/>
      <c r="D75" s="824"/>
      <c r="E75" s="824"/>
      <c r="F75" s="824"/>
      <c r="G75" s="824"/>
      <c r="H75" s="824"/>
      <c r="I75" s="824"/>
      <c r="J75" s="824"/>
      <c r="K75" s="825"/>
    </row>
    <row r="76" spans="1:11" x14ac:dyDescent="0.3">
      <c r="A76" s="132" t="s">
        <v>470</v>
      </c>
      <c r="B76" s="235" t="s">
        <v>457</v>
      </c>
      <c r="C76" s="121"/>
      <c r="D76" s="121"/>
      <c r="E76" s="121"/>
      <c r="F76" s="121"/>
      <c r="G76" s="121"/>
      <c r="H76" s="121"/>
      <c r="I76" s="121"/>
      <c r="J76" s="279"/>
      <c r="K76" s="120">
        <f>SUM(C76:J76)</f>
        <v>0</v>
      </c>
    </row>
    <row r="77" spans="1:11" x14ac:dyDescent="0.3">
      <c r="A77" s="132" t="s">
        <v>471</v>
      </c>
      <c r="B77" s="235" t="s">
        <v>458</v>
      </c>
      <c r="C77" s="121"/>
      <c r="D77" s="121"/>
      <c r="E77" s="121"/>
      <c r="F77" s="121"/>
      <c r="G77" s="121"/>
      <c r="H77" s="121"/>
      <c r="I77" s="121"/>
      <c r="J77" s="279"/>
      <c r="K77" s="120">
        <f t="shared" ref="K77:K86" si="10">SUM(C77:J77)</f>
        <v>0</v>
      </c>
    </row>
    <row r="78" spans="1:11" x14ac:dyDescent="0.3">
      <c r="A78" s="132" t="s">
        <v>472</v>
      </c>
      <c r="B78" s="235" t="s">
        <v>459</v>
      </c>
      <c r="C78" s="121"/>
      <c r="D78" s="121"/>
      <c r="E78" s="121"/>
      <c r="F78" s="121"/>
      <c r="G78" s="121"/>
      <c r="H78" s="121"/>
      <c r="I78" s="121"/>
      <c r="J78" s="279"/>
      <c r="K78" s="120">
        <f t="shared" si="10"/>
        <v>0</v>
      </c>
    </row>
    <row r="79" spans="1:11" x14ac:dyDescent="0.3">
      <c r="A79" s="132" t="s">
        <v>473</v>
      </c>
      <c r="B79" s="235" t="s">
        <v>460</v>
      </c>
      <c r="C79" s="121"/>
      <c r="D79" s="121"/>
      <c r="E79" s="121"/>
      <c r="F79" s="121"/>
      <c r="G79" s="121"/>
      <c r="H79" s="121"/>
      <c r="I79" s="121"/>
      <c r="J79" s="279"/>
      <c r="K79" s="120">
        <f t="shared" si="10"/>
        <v>0</v>
      </c>
    </row>
    <row r="80" spans="1:11" x14ac:dyDescent="0.3">
      <c r="A80" s="132" t="s">
        <v>474</v>
      </c>
      <c r="B80" s="235" t="s">
        <v>461</v>
      </c>
      <c r="C80" s="121"/>
      <c r="D80" s="121"/>
      <c r="E80" s="121"/>
      <c r="F80" s="121"/>
      <c r="G80" s="121"/>
      <c r="H80" s="121"/>
      <c r="I80" s="121"/>
      <c r="J80" s="279"/>
      <c r="K80" s="120">
        <f t="shared" si="10"/>
        <v>0</v>
      </c>
    </row>
    <row r="81" spans="1:11" x14ac:dyDescent="0.3">
      <c r="A81" s="132" t="s">
        <v>475</v>
      </c>
      <c r="B81" s="235" t="s">
        <v>462</v>
      </c>
      <c r="C81" s="121"/>
      <c r="D81" s="121"/>
      <c r="E81" s="121"/>
      <c r="F81" s="121"/>
      <c r="G81" s="121"/>
      <c r="H81" s="121"/>
      <c r="I81" s="121"/>
      <c r="J81" s="279"/>
      <c r="K81" s="120">
        <f t="shared" si="10"/>
        <v>0</v>
      </c>
    </row>
    <row r="82" spans="1:11" x14ac:dyDescent="0.3">
      <c r="A82" s="132" t="s">
        <v>469</v>
      </c>
      <c r="B82" s="235" t="s">
        <v>463</v>
      </c>
      <c r="C82" s="121"/>
      <c r="D82" s="121"/>
      <c r="E82" s="121"/>
      <c r="F82" s="121"/>
      <c r="G82" s="121"/>
      <c r="H82" s="121"/>
      <c r="I82" s="121"/>
      <c r="J82" s="279"/>
      <c r="K82" s="120">
        <f t="shared" si="10"/>
        <v>0</v>
      </c>
    </row>
    <row r="83" spans="1:11" x14ac:dyDescent="0.3">
      <c r="A83" s="132" t="s">
        <v>476</v>
      </c>
      <c r="B83" s="235" t="s">
        <v>464</v>
      </c>
      <c r="C83" s="121"/>
      <c r="D83" s="121"/>
      <c r="E83" s="121"/>
      <c r="F83" s="121"/>
      <c r="G83" s="121"/>
      <c r="H83" s="121"/>
      <c r="I83" s="121"/>
      <c r="J83" s="279"/>
      <c r="K83" s="120">
        <f t="shared" si="10"/>
        <v>0</v>
      </c>
    </row>
    <row r="84" spans="1:11" x14ac:dyDescent="0.3">
      <c r="A84" s="132" t="s">
        <v>477</v>
      </c>
      <c r="B84" s="235" t="s">
        <v>465</v>
      </c>
      <c r="C84" s="121"/>
      <c r="D84" s="121"/>
      <c r="E84" s="121"/>
      <c r="F84" s="121"/>
      <c r="G84" s="121"/>
      <c r="H84" s="121"/>
      <c r="I84" s="121"/>
      <c r="J84" s="279"/>
      <c r="K84" s="120">
        <f t="shared" si="10"/>
        <v>0</v>
      </c>
    </row>
    <row r="85" spans="1:11" x14ac:dyDescent="0.3">
      <c r="A85" s="132" t="s">
        <v>478</v>
      </c>
      <c r="B85" s="235" t="s">
        <v>466</v>
      </c>
      <c r="C85" s="122"/>
      <c r="D85" s="122"/>
      <c r="E85" s="122"/>
      <c r="F85" s="122"/>
      <c r="G85" s="122"/>
      <c r="H85" s="122"/>
      <c r="I85" s="122"/>
      <c r="J85" s="281"/>
      <c r="K85" s="123">
        <f t="shared" si="10"/>
        <v>0</v>
      </c>
    </row>
    <row r="86" spans="1:11" x14ac:dyDescent="0.3">
      <c r="A86" s="132" t="s">
        <v>468</v>
      </c>
      <c r="B86" s="235" t="s">
        <v>467</v>
      </c>
      <c r="C86" s="121">
        <v>6</v>
      </c>
      <c r="D86" s="121">
        <v>4</v>
      </c>
      <c r="E86" s="121"/>
      <c r="F86" s="121"/>
      <c r="G86" s="121">
        <v>2</v>
      </c>
      <c r="H86" s="121">
        <v>1</v>
      </c>
      <c r="I86" s="121"/>
      <c r="J86" s="281"/>
      <c r="K86" s="123">
        <f t="shared" si="10"/>
        <v>13</v>
      </c>
    </row>
    <row r="87" spans="1:11" x14ac:dyDescent="0.3">
      <c r="A87" s="238" t="s">
        <v>88</v>
      </c>
      <c r="B87" s="282" t="s">
        <v>89</v>
      </c>
      <c r="C87" s="127">
        <f>SUM(C76:C86)</f>
        <v>6</v>
      </c>
      <c r="D87" s="127">
        <f t="shared" ref="D87:J87" si="11">SUM(D76:D86)</f>
        <v>4</v>
      </c>
      <c r="E87" s="127">
        <f t="shared" si="11"/>
        <v>0</v>
      </c>
      <c r="F87" s="127">
        <f t="shared" si="11"/>
        <v>0</v>
      </c>
      <c r="G87" s="127">
        <f t="shared" si="11"/>
        <v>2</v>
      </c>
      <c r="H87" s="127">
        <f t="shared" si="11"/>
        <v>1</v>
      </c>
      <c r="I87" s="127">
        <f t="shared" si="11"/>
        <v>0</v>
      </c>
      <c r="J87" s="127">
        <f t="shared" si="11"/>
        <v>0</v>
      </c>
      <c r="K87" s="123">
        <f>SUM(K76:K86)</f>
        <v>13</v>
      </c>
    </row>
    <row r="88" spans="1:11" x14ac:dyDescent="0.3">
      <c r="A88" s="135" t="s">
        <v>532</v>
      </c>
      <c r="B88" s="237"/>
      <c r="C88" s="820"/>
      <c r="D88" s="821"/>
      <c r="E88" s="821"/>
      <c r="F88" s="821"/>
      <c r="G88" s="821"/>
      <c r="H88" s="821"/>
      <c r="I88" s="821"/>
      <c r="J88" s="821"/>
      <c r="K88" s="822"/>
    </row>
    <row r="89" spans="1:11" x14ac:dyDescent="0.3">
      <c r="A89" s="233" t="s">
        <v>456</v>
      </c>
      <c r="B89" s="234" t="s">
        <v>455</v>
      </c>
      <c r="C89" s="823"/>
      <c r="D89" s="824"/>
      <c r="E89" s="824"/>
      <c r="F89" s="824"/>
      <c r="G89" s="824"/>
      <c r="H89" s="824"/>
      <c r="I89" s="824"/>
      <c r="J89" s="824"/>
      <c r="K89" s="825"/>
    </row>
    <row r="90" spans="1:11" x14ac:dyDescent="0.3">
      <c r="A90" s="132" t="s">
        <v>470</v>
      </c>
      <c r="B90" s="235" t="s">
        <v>457</v>
      </c>
      <c r="C90" s="121"/>
      <c r="D90" s="121"/>
      <c r="E90" s="121"/>
      <c r="F90" s="121"/>
      <c r="G90" s="121"/>
      <c r="H90" s="121"/>
      <c r="I90" s="121"/>
      <c r="J90" s="279"/>
      <c r="K90" s="120">
        <f>SUM(C90:J90)</f>
        <v>0</v>
      </c>
    </row>
    <row r="91" spans="1:11" x14ac:dyDescent="0.3">
      <c r="A91" s="132" t="s">
        <v>471</v>
      </c>
      <c r="B91" s="235" t="s">
        <v>458</v>
      </c>
      <c r="C91" s="121"/>
      <c r="D91" s="121"/>
      <c r="E91" s="121"/>
      <c r="F91" s="121"/>
      <c r="G91" s="121"/>
      <c r="H91" s="121"/>
      <c r="I91" s="121"/>
      <c r="J91" s="279"/>
      <c r="K91" s="120">
        <f t="shared" ref="K91:K100" si="12">SUM(C91:J91)</f>
        <v>0</v>
      </c>
    </row>
    <row r="92" spans="1:11" x14ac:dyDescent="0.3">
      <c r="A92" s="132" t="s">
        <v>472</v>
      </c>
      <c r="B92" s="235" t="s">
        <v>459</v>
      </c>
      <c r="C92" s="121"/>
      <c r="D92" s="121"/>
      <c r="E92" s="121"/>
      <c r="F92" s="121"/>
      <c r="G92" s="121"/>
      <c r="H92" s="121"/>
      <c r="I92" s="121"/>
      <c r="J92" s="279"/>
      <c r="K92" s="120">
        <f t="shared" si="12"/>
        <v>0</v>
      </c>
    </row>
    <row r="93" spans="1:11" x14ac:dyDescent="0.3">
      <c r="A93" s="132" t="s">
        <v>473</v>
      </c>
      <c r="B93" s="235" t="s">
        <v>460</v>
      </c>
      <c r="C93" s="121"/>
      <c r="D93" s="121"/>
      <c r="E93" s="121"/>
      <c r="F93" s="121"/>
      <c r="G93" s="121"/>
      <c r="H93" s="121"/>
      <c r="I93" s="121"/>
      <c r="J93" s="279"/>
      <c r="K93" s="120">
        <f t="shared" si="12"/>
        <v>0</v>
      </c>
    </row>
    <row r="94" spans="1:11" x14ac:dyDescent="0.3">
      <c r="A94" s="132" t="s">
        <v>474</v>
      </c>
      <c r="B94" s="235" t="s">
        <v>461</v>
      </c>
      <c r="C94" s="121"/>
      <c r="D94" s="121"/>
      <c r="E94" s="121"/>
      <c r="F94" s="121"/>
      <c r="G94" s="121"/>
      <c r="H94" s="121"/>
      <c r="I94" s="121"/>
      <c r="J94" s="279"/>
      <c r="K94" s="120">
        <f t="shared" si="12"/>
        <v>0</v>
      </c>
    </row>
    <row r="95" spans="1:11" x14ac:dyDescent="0.3">
      <c r="A95" s="132" t="s">
        <v>475</v>
      </c>
      <c r="B95" s="235" t="s">
        <v>462</v>
      </c>
      <c r="C95" s="121"/>
      <c r="D95" s="121"/>
      <c r="E95" s="121"/>
      <c r="F95" s="121"/>
      <c r="G95" s="121"/>
      <c r="H95" s="121"/>
      <c r="I95" s="121"/>
      <c r="J95" s="279"/>
      <c r="K95" s="120">
        <f t="shared" si="12"/>
        <v>0</v>
      </c>
    </row>
    <row r="96" spans="1:11" x14ac:dyDescent="0.3">
      <c r="A96" s="132" t="s">
        <v>469</v>
      </c>
      <c r="B96" s="235" t="s">
        <v>463</v>
      </c>
      <c r="C96" s="121"/>
      <c r="D96" s="121"/>
      <c r="E96" s="121"/>
      <c r="F96" s="121"/>
      <c r="G96" s="121"/>
      <c r="H96" s="121"/>
      <c r="I96" s="121"/>
      <c r="J96" s="279"/>
      <c r="K96" s="120">
        <f t="shared" si="12"/>
        <v>0</v>
      </c>
    </row>
    <row r="97" spans="1:11" x14ac:dyDescent="0.3">
      <c r="A97" s="132" t="s">
        <v>476</v>
      </c>
      <c r="B97" s="235" t="s">
        <v>464</v>
      </c>
      <c r="C97" s="121"/>
      <c r="D97" s="121"/>
      <c r="E97" s="121"/>
      <c r="F97" s="121"/>
      <c r="G97" s="121"/>
      <c r="H97" s="121"/>
      <c r="I97" s="121">
        <v>8</v>
      </c>
      <c r="J97" s="279">
        <v>8</v>
      </c>
      <c r="K97" s="120">
        <f t="shared" si="12"/>
        <v>16</v>
      </c>
    </row>
    <row r="98" spans="1:11" x14ac:dyDescent="0.3">
      <c r="A98" s="132" t="s">
        <v>477</v>
      </c>
      <c r="B98" s="235" t="s">
        <v>465</v>
      </c>
      <c r="C98" s="121"/>
      <c r="D98" s="121"/>
      <c r="E98" s="121"/>
      <c r="F98" s="121"/>
      <c r="G98" s="121"/>
      <c r="H98" s="121"/>
      <c r="I98" s="121"/>
      <c r="J98" s="279"/>
      <c r="K98" s="120">
        <f t="shared" si="12"/>
        <v>0</v>
      </c>
    </row>
    <row r="99" spans="1:11" x14ac:dyDescent="0.3">
      <c r="A99" s="132" t="s">
        <v>478</v>
      </c>
      <c r="B99" s="235" t="s">
        <v>466</v>
      </c>
      <c r="C99" s="122"/>
      <c r="D99" s="122"/>
      <c r="E99" s="122"/>
      <c r="F99" s="122"/>
      <c r="G99" s="122"/>
      <c r="H99" s="122"/>
      <c r="I99" s="122"/>
      <c r="J99" s="281"/>
      <c r="K99" s="123">
        <f t="shared" si="12"/>
        <v>0</v>
      </c>
    </row>
    <row r="100" spans="1:11" x14ac:dyDescent="0.3">
      <c r="A100" s="132" t="s">
        <v>468</v>
      </c>
      <c r="B100" s="235" t="s">
        <v>467</v>
      </c>
      <c r="C100" s="122"/>
      <c r="D100" s="122"/>
      <c r="E100" s="122"/>
      <c r="F100" s="122"/>
      <c r="G100" s="122"/>
      <c r="H100" s="122"/>
      <c r="I100" s="122"/>
      <c r="J100" s="281"/>
      <c r="K100" s="123">
        <f t="shared" si="12"/>
        <v>0</v>
      </c>
    </row>
    <row r="101" spans="1:11" x14ac:dyDescent="0.3">
      <c r="A101" s="238" t="s">
        <v>554</v>
      </c>
      <c r="B101" s="282" t="s">
        <v>89</v>
      </c>
      <c r="C101" s="127">
        <f>SUM(C90:C100)</f>
        <v>0</v>
      </c>
      <c r="D101" s="127">
        <f t="shared" ref="D101:J101" si="13">SUM(D90:D100)</f>
        <v>0</v>
      </c>
      <c r="E101" s="127">
        <f t="shared" si="13"/>
        <v>0</v>
      </c>
      <c r="F101" s="127">
        <f t="shared" si="13"/>
        <v>0</v>
      </c>
      <c r="G101" s="127">
        <f t="shared" si="13"/>
        <v>0</v>
      </c>
      <c r="H101" s="127">
        <f t="shared" si="13"/>
        <v>0</v>
      </c>
      <c r="I101" s="127">
        <f t="shared" si="13"/>
        <v>8</v>
      </c>
      <c r="J101" s="127">
        <f t="shared" si="13"/>
        <v>8</v>
      </c>
      <c r="K101" s="123">
        <f>SUM(K90:K100)</f>
        <v>16</v>
      </c>
    </row>
    <row r="102" spans="1:11" x14ac:dyDescent="0.3">
      <c r="A102" s="135" t="s">
        <v>525</v>
      </c>
      <c r="B102" s="237"/>
      <c r="C102" s="820"/>
      <c r="D102" s="821"/>
      <c r="E102" s="821"/>
      <c r="F102" s="821"/>
      <c r="G102" s="821"/>
      <c r="H102" s="821"/>
      <c r="I102" s="821"/>
      <c r="J102" s="821"/>
      <c r="K102" s="822"/>
    </row>
    <row r="103" spans="1:11" x14ac:dyDescent="0.3">
      <c r="A103" s="233" t="s">
        <v>456</v>
      </c>
      <c r="B103" s="234" t="s">
        <v>455</v>
      </c>
      <c r="C103" s="823"/>
      <c r="D103" s="824"/>
      <c r="E103" s="824"/>
      <c r="F103" s="824"/>
      <c r="G103" s="824"/>
      <c r="H103" s="824"/>
      <c r="I103" s="824"/>
      <c r="J103" s="824"/>
      <c r="K103" s="825"/>
    </row>
    <row r="104" spans="1:11" x14ac:dyDescent="0.3">
      <c r="A104" s="132" t="s">
        <v>470</v>
      </c>
      <c r="B104" s="235" t="s">
        <v>457</v>
      </c>
      <c r="C104" s="121">
        <f t="shared" ref="C104:J115" si="14">SUM(C6,C20,C34,C48,C62,C76,C90)</f>
        <v>0</v>
      </c>
      <c r="D104" s="121">
        <f t="shared" si="14"/>
        <v>0</v>
      </c>
      <c r="E104" s="121">
        <f t="shared" si="14"/>
        <v>0</v>
      </c>
      <c r="F104" s="121">
        <f t="shared" si="14"/>
        <v>0</v>
      </c>
      <c r="G104" s="121">
        <f t="shared" si="14"/>
        <v>0</v>
      </c>
      <c r="H104" s="121">
        <f t="shared" si="14"/>
        <v>0</v>
      </c>
      <c r="I104" s="121">
        <f t="shared" si="14"/>
        <v>0</v>
      </c>
      <c r="J104" s="121">
        <f t="shared" si="14"/>
        <v>0</v>
      </c>
      <c r="K104" s="120">
        <f>SUM(C104:J104)</f>
        <v>0</v>
      </c>
    </row>
    <row r="105" spans="1:11" x14ac:dyDescent="0.3">
      <c r="A105" s="132" t="s">
        <v>471</v>
      </c>
      <c r="B105" s="235" t="s">
        <v>458</v>
      </c>
      <c r="C105" s="121">
        <f t="shared" si="14"/>
        <v>0</v>
      </c>
      <c r="D105" s="121">
        <f t="shared" si="14"/>
        <v>0</v>
      </c>
      <c r="E105" s="121">
        <f t="shared" si="14"/>
        <v>2</v>
      </c>
      <c r="F105" s="121">
        <f t="shared" si="14"/>
        <v>0</v>
      </c>
      <c r="G105" s="121">
        <f t="shared" si="14"/>
        <v>5</v>
      </c>
      <c r="H105" s="121">
        <f t="shared" si="14"/>
        <v>3</v>
      </c>
      <c r="I105" s="121">
        <f t="shared" si="14"/>
        <v>1</v>
      </c>
      <c r="J105" s="121">
        <f t="shared" si="14"/>
        <v>1</v>
      </c>
      <c r="K105" s="120">
        <f t="shared" ref="K105:K114" si="15">SUM(C105:J105)</f>
        <v>12</v>
      </c>
    </row>
    <row r="106" spans="1:11" x14ac:dyDescent="0.3">
      <c r="A106" s="132" t="s">
        <v>472</v>
      </c>
      <c r="B106" s="235" t="s">
        <v>459</v>
      </c>
      <c r="C106" s="121">
        <f t="shared" si="14"/>
        <v>9</v>
      </c>
      <c r="D106" s="121">
        <f t="shared" si="14"/>
        <v>0</v>
      </c>
      <c r="E106" s="121">
        <f t="shared" si="14"/>
        <v>0</v>
      </c>
      <c r="F106" s="121">
        <f t="shared" si="14"/>
        <v>0</v>
      </c>
      <c r="G106" s="121">
        <f t="shared" si="14"/>
        <v>6</v>
      </c>
      <c r="H106" s="121">
        <f t="shared" si="14"/>
        <v>1</v>
      </c>
      <c r="I106" s="121">
        <f t="shared" si="14"/>
        <v>2</v>
      </c>
      <c r="J106" s="121">
        <f t="shared" si="14"/>
        <v>2</v>
      </c>
      <c r="K106" s="120">
        <f t="shared" si="15"/>
        <v>20</v>
      </c>
    </row>
    <row r="107" spans="1:11" x14ac:dyDescent="0.3">
      <c r="A107" s="132" t="s">
        <v>473</v>
      </c>
      <c r="B107" s="235" t="s">
        <v>460</v>
      </c>
      <c r="C107" s="121">
        <f t="shared" si="14"/>
        <v>0</v>
      </c>
      <c r="D107" s="121">
        <f t="shared" si="14"/>
        <v>0</v>
      </c>
      <c r="E107" s="121">
        <f t="shared" si="14"/>
        <v>0</v>
      </c>
      <c r="F107" s="121">
        <f t="shared" si="14"/>
        <v>0</v>
      </c>
      <c r="G107" s="121">
        <f t="shared" si="14"/>
        <v>0</v>
      </c>
      <c r="H107" s="121">
        <f t="shared" si="14"/>
        <v>0</v>
      </c>
      <c r="I107" s="121">
        <f t="shared" si="14"/>
        <v>0</v>
      </c>
      <c r="J107" s="121">
        <f t="shared" si="14"/>
        <v>0</v>
      </c>
      <c r="K107" s="120">
        <f t="shared" si="15"/>
        <v>0</v>
      </c>
    </row>
    <row r="108" spans="1:11" x14ac:dyDescent="0.3">
      <c r="A108" s="132" t="s">
        <v>474</v>
      </c>
      <c r="B108" s="235" t="s">
        <v>461</v>
      </c>
      <c r="C108" s="121">
        <f t="shared" si="14"/>
        <v>11</v>
      </c>
      <c r="D108" s="121">
        <f t="shared" si="14"/>
        <v>8</v>
      </c>
      <c r="E108" s="121">
        <f t="shared" si="14"/>
        <v>0</v>
      </c>
      <c r="F108" s="121">
        <f t="shared" si="14"/>
        <v>0</v>
      </c>
      <c r="G108" s="121">
        <f t="shared" si="14"/>
        <v>14</v>
      </c>
      <c r="H108" s="121">
        <f t="shared" si="14"/>
        <v>9</v>
      </c>
      <c r="I108" s="121">
        <f t="shared" si="14"/>
        <v>10</v>
      </c>
      <c r="J108" s="121">
        <f t="shared" si="14"/>
        <v>10</v>
      </c>
      <c r="K108" s="120">
        <f t="shared" si="15"/>
        <v>62</v>
      </c>
    </row>
    <row r="109" spans="1:11" x14ac:dyDescent="0.3">
      <c r="A109" s="132" t="s">
        <v>475</v>
      </c>
      <c r="B109" s="235" t="s">
        <v>462</v>
      </c>
      <c r="C109" s="121">
        <f t="shared" si="14"/>
        <v>0</v>
      </c>
      <c r="D109" s="121">
        <f t="shared" si="14"/>
        <v>0</v>
      </c>
      <c r="E109" s="121">
        <f t="shared" si="14"/>
        <v>0</v>
      </c>
      <c r="F109" s="121">
        <f t="shared" si="14"/>
        <v>0</v>
      </c>
      <c r="G109" s="121">
        <f t="shared" si="14"/>
        <v>3</v>
      </c>
      <c r="H109" s="121">
        <f t="shared" si="14"/>
        <v>2</v>
      </c>
      <c r="I109" s="121">
        <f t="shared" si="14"/>
        <v>3</v>
      </c>
      <c r="J109" s="121">
        <f t="shared" si="14"/>
        <v>4</v>
      </c>
      <c r="K109" s="120">
        <f t="shared" si="15"/>
        <v>12</v>
      </c>
    </row>
    <row r="110" spans="1:11" x14ac:dyDescent="0.3">
      <c r="A110" s="132" t="s">
        <v>469</v>
      </c>
      <c r="B110" s="235" t="s">
        <v>463</v>
      </c>
      <c r="C110" s="121">
        <f t="shared" si="14"/>
        <v>5</v>
      </c>
      <c r="D110" s="121">
        <f t="shared" si="14"/>
        <v>2</v>
      </c>
      <c r="E110" s="121">
        <f t="shared" si="14"/>
        <v>0</v>
      </c>
      <c r="F110" s="121">
        <f t="shared" si="14"/>
        <v>0</v>
      </c>
      <c r="G110" s="121">
        <f t="shared" si="14"/>
        <v>4</v>
      </c>
      <c r="H110" s="121">
        <f t="shared" si="14"/>
        <v>2</v>
      </c>
      <c r="I110" s="121">
        <f t="shared" si="14"/>
        <v>9</v>
      </c>
      <c r="J110" s="121">
        <f t="shared" si="14"/>
        <v>8</v>
      </c>
      <c r="K110" s="120">
        <f t="shared" si="15"/>
        <v>30</v>
      </c>
    </row>
    <row r="111" spans="1:11" x14ac:dyDescent="0.3">
      <c r="A111" s="132" t="s">
        <v>476</v>
      </c>
      <c r="B111" s="235" t="s">
        <v>464</v>
      </c>
      <c r="C111" s="121">
        <f t="shared" si="14"/>
        <v>7</v>
      </c>
      <c r="D111" s="121">
        <f t="shared" si="14"/>
        <v>6</v>
      </c>
      <c r="E111" s="121">
        <f t="shared" si="14"/>
        <v>0</v>
      </c>
      <c r="F111" s="121">
        <f t="shared" si="14"/>
        <v>0</v>
      </c>
      <c r="G111" s="121">
        <f t="shared" si="14"/>
        <v>13</v>
      </c>
      <c r="H111" s="121">
        <f t="shared" si="14"/>
        <v>7</v>
      </c>
      <c r="I111" s="121">
        <f t="shared" si="14"/>
        <v>16</v>
      </c>
      <c r="J111" s="121">
        <f t="shared" si="14"/>
        <v>14</v>
      </c>
      <c r="K111" s="120">
        <f t="shared" si="15"/>
        <v>63</v>
      </c>
    </row>
    <row r="112" spans="1:11" x14ac:dyDescent="0.3">
      <c r="A112" s="132" t="s">
        <v>477</v>
      </c>
      <c r="B112" s="235" t="s">
        <v>465</v>
      </c>
      <c r="C112" s="121">
        <f t="shared" si="14"/>
        <v>0</v>
      </c>
      <c r="D112" s="121">
        <f t="shared" si="14"/>
        <v>0</v>
      </c>
      <c r="E112" s="121">
        <f t="shared" si="14"/>
        <v>0</v>
      </c>
      <c r="F112" s="121">
        <f t="shared" si="14"/>
        <v>0</v>
      </c>
      <c r="G112" s="121">
        <f t="shared" si="14"/>
        <v>0</v>
      </c>
      <c r="H112" s="121">
        <f t="shared" si="14"/>
        <v>0</v>
      </c>
      <c r="I112" s="121">
        <f t="shared" si="14"/>
        <v>0</v>
      </c>
      <c r="J112" s="121">
        <f t="shared" si="14"/>
        <v>0</v>
      </c>
      <c r="K112" s="120">
        <f t="shared" si="15"/>
        <v>0</v>
      </c>
    </row>
    <row r="113" spans="1:11" x14ac:dyDescent="0.3">
      <c r="A113" s="132" t="s">
        <v>478</v>
      </c>
      <c r="B113" s="235" t="s">
        <v>466</v>
      </c>
      <c r="C113" s="121">
        <f t="shared" si="14"/>
        <v>7</v>
      </c>
      <c r="D113" s="121">
        <f t="shared" si="14"/>
        <v>7</v>
      </c>
      <c r="E113" s="121">
        <f t="shared" si="14"/>
        <v>0</v>
      </c>
      <c r="F113" s="121">
        <f t="shared" si="14"/>
        <v>0</v>
      </c>
      <c r="G113" s="121">
        <f t="shared" si="14"/>
        <v>0</v>
      </c>
      <c r="H113" s="121">
        <f t="shared" si="14"/>
        <v>0</v>
      </c>
      <c r="I113" s="121">
        <f t="shared" si="14"/>
        <v>0</v>
      </c>
      <c r="J113" s="121">
        <f t="shared" si="14"/>
        <v>0</v>
      </c>
      <c r="K113" s="120">
        <f t="shared" si="15"/>
        <v>14</v>
      </c>
    </row>
    <row r="114" spans="1:11" ht="14.4" thickBot="1" x14ac:dyDescent="0.35">
      <c r="A114" s="132" t="s">
        <v>468</v>
      </c>
      <c r="B114" s="235" t="s">
        <v>467</v>
      </c>
      <c r="C114" s="222">
        <f t="shared" si="14"/>
        <v>7</v>
      </c>
      <c r="D114" s="222">
        <f t="shared" si="14"/>
        <v>5</v>
      </c>
      <c r="E114" s="222">
        <f t="shared" si="14"/>
        <v>0</v>
      </c>
      <c r="F114" s="222">
        <f t="shared" si="14"/>
        <v>0</v>
      </c>
      <c r="G114" s="222">
        <f t="shared" si="14"/>
        <v>4</v>
      </c>
      <c r="H114" s="222">
        <f t="shared" si="14"/>
        <v>2</v>
      </c>
      <c r="I114" s="222">
        <f t="shared" si="14"/>
        <v>0</v>
      </c>
      <c r="J114" s="222">
        <f t="shared" si="14"/>
        <v>0</v>
      </c>
      <c r="K114" s="198">
        <f t="shared" si="15"/>
        <v>18</v>
      </c>
    </row>
    <row r="115" spans="1:11" ht="14.4" thickBot="1" x14ac:dyDescent="0.35">
      <c r="A115" s="239" t="s">
        <v>533</v>
      </c>
      <c r="B115" s="283" t="s">
        <v>89</v>
      </c>
      <c r="C115" s="240">
        <f t="shared" si="14"/>
        <v>46</v>
      </c>
      <c r="D115" s="240">
        <f t="shared" si="14"/>
        <v>28</v>
      </c>
      <c r="E115" s="240">
        <f t="shared" si="14"/>
        <v>2</v>
      </c>
      <c r="F115" s="240">
        <f t="shared" si="14"/>
        <v>0</v>
      </c>
      <c r="G115" s="240">
        <f t="shared" si="14"/>
        <v>49</v>
      </c>
      <c r="H115" s="240">
        <f t="shared" si="14"/>
        <v>26</v>
      </c>
      <c r="I115" s="240">
        <f t="shared" si="14"/>
        <v>41</v>
      </c>
      <c r="J115" s="240">
        <f t="shared" si="14"/>
        <v>39</v>
      </c>
      <c r="K115" s="241">
        <f>SUM(K104:K114)</f>
        <v>231</v>
      </c>
    </row>
  </sheetData>
  <mergeCells count="22">
    <mergeCell ref="C75:K75"/>
    <mergeCell ref="C88:K88"/>
    <mergeCell ref="C89:K89"/>
    <mergeCell ref="C102:K102"/>
    <mergeCell ref="C103:K103"/>
    <mergeCell ref="C46:K46"/>
    <mergeCell ref="C47:K47"/>
    <mergeCell ref="C60:K60"/>
    <mergeCell ref="C61:K61"/>
    <mergeCell ref="C74:K74"/>
    <mergeCell ref="M1:W1"/>
    <mergeCell ref="A1:K1"/>
    <mergeCell ref="C2:D2"/>
    <mergeCell ref="E2:F2"/>
    <mergeCell ref="G2:H2"/>
    <mergeCell ref="I2:J2"/>
    <mergeCell ref="C32:K32"/>
    <mergeCell ref="C33:K33"/>
    <mergeCell ref="B4:K4"/>
    <mergeCell ref="C18:K18"/>
    <mergeCell ref="C5:K5"/>
    <mergeCell ref="C19:K19"/>
  </mergeCells>
  <pageMargins left="0.7" right="0.7" top="0.75" bottom="0.75" header="0.3" footer="0.3"/>
  <pageSetup paperSize="9" scale="82" fitToWidth="0"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List23"/>
  <dimension ref="A1:H33"/>
  <sheetViews>
    <sheetView topLeftCell="A22" zoomScaleNormal="100" workbookViewId="0">
      <selection activeCell="G22" sqref="G22"/>
    </sheetView>
  </sheetViews>
  <sheetFormatPr defaultColWidth="9.109375" defaultRowHeight="13.8" x14ac:dyDescent="0.3"/>
  <cols>
    <col min="1" max="1" width="26.88671875" style="2" customWidth="1"/>
    <col min="2" max="2" width="7.44140625" style="1" customWidth="1"/>
    <col min="3" max="3" width="10.6640625" style="1" customWidth="1"/>
    <col min="4" max="4" width="16.88671875" style="1" customWidth="1"/>
    <col min="5" max="5" width="14.5546875" style="1" customWidth="1"/>
    <col min="6" max="16384" width="9.109375" style="1"/>
  </cols>
  <sheetData>
    <row r="1" spans="1:8" ht="42.75" customHeight="1" x14ac:dyDescent="0.3">
      <c r="A1" s="961" t="s">
        <v>412</v>
      </c>
      <c r="B1" s="962"/>
      <c r="C1" s="963"/>
      <c r="D1" s="963"/>
      <c r="E1" s="964"/>
    </row>
    <row r="2" spans="1:8" s="5" customFormat="1" ht="38.25" customHeight="1" x14ac:dyDescent="0.3">
      <c r="A2" s="13" t="s">
        <v>520</v>
      </c>
      <c r="B2" s="965" t="s">
        <v>40</v>
      </c>
      <c r="C2" s="966"/>
      <c r="D2" s="967"/>
      <c r="E2" s="971" t="s">
        <v>611</v>
      </c>
    </row>
    <row r="3" spans="1:8" s="5" customFormat="1" ht="15" customHeight="1" x14ac:dyDescent="0.3">
      <c r="A3" s="958"/>
      <c r="B3" s="968" t="s">
        <v>95</v>
      </c>
      <c r="C3" s="968"/>
      <c r="D3" s="969" t="s">
        <v>612</v>
      </c>
      <c r="E3" s="972"/>
    </row>
    <row r="4" spans="1:8" s="5" customFormat="1" ht="55.2" x14ac:dyDescent="0.3">
      <c r="A4" s="970"/>
      <c r="B4" s="44" t="s">
        <v>71</v>
      </c>
      <c r="C4" s="44" t="s">
        <v>110</v>
      </c>
      <c r="D4" s="969"/>
      <c r="E4" s="973"/>
    </row>
    <row r="5" spans="1:8" s="6" customFormat="1" x14ac:dyDescent="0.3">
      <c r="A5" s="627" t="s">
        <v>526</v>
      </c>
      <c r="B5" s="628">
        <v>6</v>
      </c>
      <c r="C5" s="634">
        <v>5</v>
      </c>
      <c r="D5" s="634">
        <v>1</v>
      </c>
      <c r="E5" s="629">
        <v>45</v>
      </c>
      <c r="F5" s="456"/>
      <c r="G5" s="456"/>
      <c r="H5" s="456"/>
    </row>
    <row r="6" spans="1:8" s="6" customFormat="1" x14ac:dyDescent="0.3">
      <c r="A6" s="631" t="s">
        <v>499</v>
      </c>
      <c r="B6" s="632">
        <v>4</v>
      </c>
      <c r="C6" s="635">
        <v>4</v>
      </c>
      <c r="D6" s="635"/>
      <c r="E6" s="633">
        <v>45</v>
      </c>
      <c r="F6" s="456"/>
      <c r="G6" s="456"/>
      <c r="H6" s="456"/>
    </row>
    <row r="7" spans="1:8" s="6" customFormat="1" x14ac:dyDescent="0.3">
      <c r="A7" s="631" t="s">
        <v>92</v>
      </c>
      <c r="B7" s="632"/>
      <c r="C7" s="635"/>
      <c r="D7" s="635"/>
      <c r="E7" s="633"/>
      <c r="F7" s="456"/>
      <c r="G7" s="456"/>
      <c r="H7" s="456"/>
    </row>
    <row r="8" spans="1:8" s="6" customFormat="1" x14ac:dyDescent="0.3">
      <c r="A8" s="636" t="s">
        <v>500</v>
      </c>
      <c r="B8" s="637">
        <v>2</v>
      </c>
      <c r="C8" s="639">
        <v>1</v>
      </c>
      <c r="D8" s="639">
        <v>1</v>
      </c>
      <c r="E8" s="638">
        <v>45.5</v>
      </c>
      <c r="F8" s="630"/>
      <c r="G8" s="630"/>
      <c r="H8" s="630"/>
    </row>
    <row r="9" spans="1:8" s="6" customFormat="1" x14ac:dyDescent="0.3">
      <c r="A9" s="636" t="s">
        <v>92</v>
      </c>
      <c r="B9" s="637">
        <v>1</v>
      </c>
      <c r="C9" s="639">
        <v>1</v>
      </c>
      <c r="D9" s="639"/>
      <c r="E9" s="638">
        <v>46</v>
      </c>
      <c r="F9" s="630"/>
      <c r="G9" s="630"/>
      <c r="H9" s="630"/>
    </row>
    <row r="10" spans="1:8" s="6" customFormat="1" ht="27.6" x14ac:dyDescent="0.3">
      <c r="A10" s="642" t="s">
        <v>527</v>
      </c>
      <c r="B10" s="643">
        <v>1</v>
      </c>
      <c r="C10" s="651"/>
      <c r="D10" s="651"/>
      <c r="E10" s="644">
        <v>40</v>
      </c>
      <c r="F10" s="649"/>
      <c r="G10" s="649"/>
      <c r="H10" s="649"/>
    </row>
    <row r="11" spans="1:8" s="6" customFormat="1" x14ac:dyDescent="0.3">
      <c r="A11" s="645" t="s">
        <v>499</v>
      </c>
      <c r="B11" s="646"/>
      <c r="C11" s="652"/>
      <c r="D11" s="652"/>
      <c r="E11" s="647"/>
      <c r="F11" s="650"/>
      <c r="G11" s="650"/>
      <c r="H11" s="650"/>
    </row>
    <row r="12" spans="1:8" s="6" customFormat="1" x14ac:dyDescent="0.3">
      <c r="A12" s="645" t="s">
        <v>92</v>
      </c>
      <c r="B12" s="646"/>
      <c r="C12" s="652"/>
      <c r="D12" s="652"/>
      <c r="E12" s="647"/>
      <c r="F12" s="650"/>
      <c r="G12" s="650"/>
      <c r="H12" s="650"/>
    </row>
    <row r="13" spans="1:8" s="6" customFormat="1" ht="14.4" x14ac:dyDescent="0.3">
      <c r="A13" s="645" t="s">
        <v>500</v>
      </c>
      <c r="B13" s="646">
        <v>1</v>
      </c>
      <c r="C13" s="652"/>
      <c r="D13" s="652"/>
      <c r="E13" s="648">
        <v>40</v>
      </c>
      <c r="F13" s="640"/>
      <c r="G13" s="640"/>
      <c r="H13" s="640"/>
    </row>
    <row r="14" spans="1:8" s="6" customFormat="1" ht="14.4" x14ac:dyDescent="0.3">
      <c r="A14" s="645" t="s">
        <v>92</v>
      </c>
      <c r="B14" s="646"/>
      <c r="C14" s="652"/>
      <c r="D14" s="652"/>
      <c r="E14" s="648"/>
      <c r="F14" s="640"/>
      <c r="G14" s="640"/>
      <c r="H14" s="640"/>
    </row>
    <row r="15" spans="1:8" ht="27.6" x14ac:dyDescent="0.3">
      <c r="A15" s="655" t="s">
        <v>528</v>
      </c>
      <c r="B15" s="656">
        <v>2</v>
      </c>
      <c r="C15" s="664">
        <v>1</v>
      </c>
      <c r="D15" s="664"/>
      <c r="E15" s="657">
        <v>46</v>
      </c>
      <c r="F15" s="641"/>
      <c r="G15" s="641"/>
      <c r="H15" s="641"/>
    </row>
    <row r="16" spans="1:8" x14ac:dyDescent="0.3">
      <c r="A16" s="658" t="s">
        <v>499</v>
      </c>
      <c r="B16" s="659"/>
      <c r="C16" s="665"/>
      <c r="D16" s="665"/>
      <c r="E16" s="660"/>
      <c r="F16" s="641"/>
      <c r="G16" s="641"/>
      <c r="H16" s="641"/>
    </row>
    <row r="17" spans="1:8" ht="14.4" x14ac:dyDescent="0.3">
      <c r="A17" s="658" t="s">
        <v>92</v>
      </c>
      <c r="B17" s="659"/>
      <c r="C17" s="665"/>
      <c r="D17" s="665"/>
      <c r="E17" s="660"/>
      <c r="F17" s="653"/>
      <c r="G17" s="653"/>
      <c r="H17" s="653"/>
    </row>
    <row r="18" spans="1:8" ht="14.4" x14ac:dyDescent="0.3">
      <c r="A18" s="658" t="s">
        <v>500</v>
      </c>
      <c r="B18" s="659">
        <v>2</v>
      </c>
      <c r="C18" s="665">
        <v>1</v>
      </c>
      <c r="D18" s="665"/>
      <c r="E18" s="661">
        <v>46</v>
      </c>
      <c r="F18" s="653"/>
      <c r="G18" s="653"/>
      <c r="H18" s="653"/>
    </row>
    <row r="19" spans="1:8" ht="14.4" x14ac:dyDescent="0.3">
      <c r="A19" s="658" t="s">
        <v>92</v>
      </c>
      <c r="B19" s="659"/>
      <c r="C19" s="665"/>
      <c r="D19" s="665"/>
      <c r="E19" s="661"/>
      <c r="F19" s="653"/>
      <c r="G19" s="653"/>
      <c r="H19" s="653"/>
    </row>
    <row r="20" spans="1:8" ht="38.25" customHeight="1" x14ac:dyDescent="0.3">
      <c r="A20" s="666" t="s">
        <v>529</v>
      </c>
      <c r="B20" s="667">
        <v>1</v>
      </c>
      <c r="C20" s="673"/>
      <c r="D20" s="673"/>
      <c r="E20" s="668">
        <v>59</v>
      </c>
      <c r="F20" s="662"/>
      <c r="G20" s="662"/>
      <c r="H20" s="662"/>
    </row>
    <row r="21" spans="1:8" ht="31.5" customHeight="1" x14ac:dyDescent="0.3">
      <c r="A21" s="669" t="s">
        <v>499</v>
      </c>
      <c r="B21" s="670">
        <v>1</v>
      </c>
      <c r="C21" s="674"/>
      <c r="D21" s="674"/>
      <c r="E21" s="671">
        <v>59</v>
      </c>
      <c r="F21" s="663"/>
      <c r="G21" s="663"/>
      <c r="H21" s="663"/>
    </row>
    <row r="22" spans="1:8" ht="31.5" customHeight="1" x14ac:dyDescent="0.3">
      <c r="A22" s="669" t="s">
        <v>92</v>
      </c>
      <c r="B22" s="670"/>
      <c r="C22" s="674"/>
      <c r="D22" s="674"/>
      <c r="E22" s="671"/>
      <c r="F22" s="663"/>
      <c r="G22" s="663"/>
      <c r="H22" s="663"/>
    </row>
    <row r="23" spans="1:8" ht="13.8" customHeight="1" x14ac:dyDescent="0.3">
      <c r="A23" s="669" t="s">
        <v>500</v>
      </c>
      <c r="B23" s="670"/>
      <c r="C23" s="674"/>
      <c r="D23" s="674"/>
      <c r="E23" s="672"/>
      <c r="F23" s="654"/>
      <c r="G23" s="654"/>
      <c r="H23" s="654"/>
    </row>
    <row r="24" spans="1:8" x14ac:dyDescent="0.3">
      <c r="A24" s="669" t="s">
        <v>92</v>
      </c>
      <c r="B24" s="670"/>
      <c r="C24" s="674"/>
      <c r="D24" s="674"/>
      <c r="E24" s="672"/>
      <c r="F24" s="654"/>
      <c r="G24" s="654"/>
      <c r="H24" s="654"/>
    </row>
    <row r="25" spans="1:8" ht="14.4" x14ac:dyDescent="0.3">
      <c r="A25" s="677" t="s">
        <v>530</v>
      </c>
      <c r="B25" s="678"/>
      <c r="C25" s="684"/>
      <c r="D25" s="684">
        <v>1</v>
      </c>
      <c r="E25" s="679"/>
      <c r="F25" s="675"/>
      <c r="G25" s="675"/>
      <c r="H25" s="675"/>
    </row>
    <row r="26" spans="1:8" ht="14.4" x14ac:dyDescent="0.3">
      <c r="A26" s="680" t="s">
        <v>499</v>
      </c>
      <c r="B26" s="681"/>
      <c r="C26" s="685"/>
      <c r="D26" s="685"/>
      <c r="E26" s="682"/>
      <c r="F26" s="675"/>
      <c r="G26" s="675"/>
      <c r="H26" s="675"/>
    </row>
    <row r="27" spans="1:8" ht="14.4" x14ac:dyDescent="0.3">
      <c r="A27" s="680" t="s">
        <v>92</v>
      </c>
      <c r="B27" s="681"/>
      <c r="C27" s="685"/>
      <c r="D27" s="685"/>
      <c r="E27" s="682"/>
      <c r="F27" s="675"/>
      <c r="G27" s="675"/>
      <c r="H27" s="675"/>
    </row>
    <row r="28" spans="1:8" ht="14.4" x14ac:dyDescent="0.3">
      <c r="A28" s="680" t="s">
        <v>500</v>
      </c>
      <c r="B28" s="681"/>
      <c r="C28" s="685"/>
      <c r="D28" s="685">
        <v>1</v>
      </c>
      <c r="E28" s="683"/>
      <c r="F28" s="675"/>
      <c r="G28" s="675"/>
      <c r="H28" s="675"/>
    </row>
    <row r="29" spans="1:8" ht="14.4" x14ac:dyDescent="0.3">
      <c r="A29" s="680" t="s">
        <v>92</v>
      </c>
      <c r="B29" s="681"/>
      <c r="C29" s="685"/>
      <c r="D29" s="685"/>
      <c r="E29" s="683"/>
      <c r="F29" s="675"/>
      <c r="G29" s="675"/>
      <c r="H29" s="675"/>
    </row>
    <row r="30" spans="1:8" ht="14.4" x14ac:dyDescent="0.3">
      <c r="A30" s="687" t="s">
        <v>68</v>
      </c>
      <c r="B30" s="688">
        <v>5</v>
      </c>
      <c r="C30" s="696">
        <v>4</v>
      </c>
      <c r="D30" s="696"/>
      <c r="E30" s="689">
        <v>48</v>
      </c>
      <c r="F30" s="686"/>
      <c r="G30" s="686"/>
      <c r="H30" s="686"/>
    </row>
    <row r="31" spans="1:8" ht="14.4" x14ac:dyDescent="0.3">
      <c r="A31" s="690" t="s">
        <v>92</v>
      </c>
      <c r="B31" s="691">
        <v>1</v>
      </c>
      <c r="C31" s="697"/>
      <c r="D31" s="697"/>
      <c r="E31" s="692">
        <v>59</v>
      </c>
      <c r="F31" s="686"/>
      <c r="G31" s="686"/>
      <c r="H31" s="686"/>
    </row>
    <row r="32" spans="1:8" ht="14.4" x14ac:dyDescent="0.3">
      <c r="A32" s="687" t="s">
        <v>69</v>
      </c>
      <c r="B32" s="688">
        <v>5</v>
      </c>
      <c r="C32" s="696">
        <v>2</v>
      </c>
      <c r="D32" s="696">
        <v>2</v>
      </c>
      <c r="E32" s="689">
        <v>45</v>
      </c>
      <c r="F32" s="686"/>
      <c r="G32" s="686"/>
      <c r="H32" s="686"/>
    </row>
    <row r="33" spans="1:8" ht="14.4" thickBot="1" x14ac:dyDescent="0.35">
      <c r="A33" s="693" t="s">
        <v>92</v>
      </c>
      <c r="B33" s="694">
        <v>1</v>
      </c>
      <c r="C33" s="698">
        <v>1</v>
      </c>
      <c r="D33" s="698"/>
      <c r="E33" s="695">
        <v>46</v>
      </c>
      <c r="F33" s="676"/>
      <c r="G33" s="676"/>
      <c r="H33" s="676"/>
    </row>
  </sheetData>
  <mergeCells count="6">
    <mergeCell ref="A1:E1"/>
    <mergeCell ref="B2:D2"/>
    <mergeCell ref="B3:C3"/>
    <mergeCell ref="D3:D4"/>
    <mergeCell ref="A3:A4"/>
    <mergeCell ref="E2:E4"/>
  </mergeCells>
  <pageMargins left="0.7" right="0.7" top="0.75" bottom="0.75" header="0.3" footer="0.3"/>
  <pageSetup paperSize="9" orientation="landscape" r:id="rId1"/>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P16"/>
  <sheetViews>
    <sheetView workbookViewId="0">
      <selection activeCell="A12" sqref="A12:E12"/>
    </sheetView>
  </sheetViews>
  <sheetFormatPr defaultColWidth="9.109375" defaultRowHeight="13.8" x14ac:dyDescent="0.3"/>
  <cols>
    <col min="1" max="1" width="22.6640625" style="2" customWidth="1"/>
    <col min="2" max="2" width="10.5546875" style="3" customWidth="1"/>
    <col min="3" max="3" width="11.44140625" style="1" customWidth="1"/>
    <col min="4" max="4" width="12" style="1" customWidth="1"/>
    <col min="5" max="5" width="24" style="1" customWidth="1"/>
    <col min="6" max="16384" width="9.109375" style="1"/>
  </cols>
  <sheetData>
    <row r="1" spans="1:16" ht="41.25" customHeight="1" x14ac:dyDescent="0.3">
      <c r="A1" s="975" t="s">
        <v>375</v>
      </c>
      <c r="B1" s="962"/>
      <c r="C1" s="962"/>
      <c r="D1" s="962"/>
      <c r="E1" s="964"/>
    </row>
    <row r="2" spans="1:16" s="5" customFormat="1" ht="38.25" customHeight="1" x14ac:dyDescent="0.3">
      <c r="A2" s="13" t="s">
        <v>520</v>
      </c>
      <c r="B2" s="918" t="s">
        <v>101</v>
      </c>
      <c r="C2" s="918"/>
      <c r="D2" s="157"/>
      <c r="E2" s="935" t="s">
        <v>4</v>
      </c>
    </row>
    <row r="3" spans="1:16" s="5" customFormat="1" ht="41.25" customHeight="1" x14ac:dyDescent="0.3">
      <c r="A3" s="13"/>
      <c r="B3" s="157" t="s">
        <v>4</v>
      </c>
      <c r="C3" s="7" t="s">
        <v>53</v>
      </c>
      <c r="D3" s="157" t="s">
        <v>52</v>
      </c>
      <c r="E3" s="935"/>
    </row>
    <row r="4" spans="1:16" ht="12.75" customHeight="1" x14ac:dyDescent="0.3">
      <c r="A4" s="16" t="s">
        <v>574</v>
      </c>
      <c r="B4" s="9" t="s">
        <v>572</v>
      </c>
      <c r="C4" s="10"/>
      <c r="D4" s="10">
        <v>20</v>
      </c>
      <c r="E4" s="161" t="s">
        <v>573</v>
      </c>
    </row>
    <row r="5" spans="1:16" ht="12.75" customHeight="1" x14ac:dyDescent="0.3">
      <c r="A5" s="16" t="s">
        <v>575</v>
      </c>
      <c r="B5" s="311">
        <v>0</v>
      </c>
      <c r="C5" s="10"/>
      <c r="D5" s="10">
        <v>253</v>
      </c>
      <c r="E5" s="161">
        <f t="shared" ref="E5:E9" si="0">SUM(B5,D5)</f>
        <v>253</v>
      </c>
    </row>
    <row r="6" spans="1:16" x14ac:dyDescent="0.3">
      <c r="A6" s="16" t="s">
        <v>576</v>
      </c>
      <c r="B6" s="311">
        <v>0</v>
      </c>
      <c r="C6" s="10"/>
      <c r="D6" s="10">
        <v>282</v>
      </c>
      <c r="E6" s="161">
        <f t="shared" si="0"/>
        <v>282</v>
      </c>
    </row>
    <row r="7" spans="1:16" ht="41.4" x14ac:dyDescent="0.3">
      <c r="A7" s="16" t="s">
        <v>577</v>
      </c>
      <c r="B7" s="311">
        <v>0</v>
      </c>
      <c r="C7" s="10"/>
      <c r="D7" s="10">
        <v>83</v>
      </c>
      <c r="E7" s="161">
        <f t="shared" si="0"/>
        <v>83</v>
      </c>
    </row>
    <row r="8" spans="1:16" ht="41.4" x14ac:dyDescent="0.3">
      <c r="A8" s="16" t="s">
        <v>578</v>
      </c>
      <c r="B8" s="311">
        <v>0</v>
      </c>
      <c r="C8" s="10"/>
      <c r="D8" s="10">
        <v>7</v>
      </c>
      <c r="E8" s="161">
        <f t="shared" si="0"/>
        <v>7</v>
      </c>
    </row>
    <row r="9" spans="1:16" ht="14.4" thickBot="1" x14ac:dyDescent="0.35">
      <c r="A9" s="271" t="s">
        <v>579</v>
      </c>
      <c r="B9" s="312">
        <v>7637</v>
      </c>
      <c r="C9" s="313"/>
      <c r="D9" s="313">
        <v>36596</v>
      </c>
      <c r="E9" s="162">
        <f t="shared" si="0"/>
        <v>44233</v>
      </c>
    </row>
    <row r="10" spans="1:16" x14ac:dyDescent="0.3">
      <c r="A10" s="112"/>
      <c r="B10" s="113"/>
      <c r="C10" s="109"/>
      <c r="D10" s="109"/>
      <c r="E10" s="109"/>
    </row>
    <row r="11" spans="1:16" x14ac:dyDescent="0.3">
      <c r="A11" s="916" t="s">
        <v>534</v>
      </c>
      <c r="B11" s="916"/>
      <c r="C11" s="916"/>
      <c r="D11" s="916"/>
      <c r="E11" s="916"/>
    </row>
    <row r="12" spans="1:16" ht="40.049999999999997" customHeight="1" x14ac:dyDescent="0.3">
      <c r="A12" s="976" t="s">
        <v>534</v>
      </c>
      <c r="B12" s="976"/>
      <c r="C12" s="976"/>
      <c r="D12" s="976"/>
      <c r="E12" s="976"/>
    </row>
    <row r="13" spans="1:16" ht="38.25" customHeight="1" x14ac:dyDescent="0.3">
      <c r="A13" s="976" t="s">
        <v>534</v>
      </c>
      <c r="B13" s="976"/>
      <c r="C13" s="976"/>
      <c r="D13" s="976"/>
      <c r="E13" s="976"/>
    </row>
    <row r="14" spans="1:16" ht="30.75" customHeight="1" x14ac:dyDescent="0.3">
      <c r="A14" s="916" t="s">
        <v>534</v>
      </c>
      <c r="B14" s="916"/>
      <c r="C14" s="916"/>
      <c r="D14" s="916"/>
      <c r="E14" s="916"/>
      <c r="F14" s="95"/>
      <c r="G14" s="95"/>
      <c r="H14" s="95"/>
      <c r="I14" s="95"/>
      <c r="J14" s="95"/>
      <c r="K14" s="95"/>
      <c r="L14" s="95"/>
      <c r="M14" s="95"/>
      <c r="N14" s="95"/>
      <c r="O14" s="95"/>
      <c r="P14" s="40"/>
    </row>
    <row r="15" spans="1:16" ht="30" customHeight="1" x14ac:dyDescent="0.3">
      <c r="A15" s="916" t="s">
        <v>534</v>
      </c>
      <c r="B15" s="916"/>
      <c r="C15" s="916"/>
      <c r="D15" s="916"/>
      <c r="E15" s="916"/>
      <c r="F15" s="95"/>
      <c r="G15" s="95"/>
      <c r="H15" s="95"/>
      <c r="I15" s="95"/>
      <c r="J15" s="95"/>
      <c r="K15" s="95"/>
      <c r="L15" s="95"/>
      <c r="M15" s="95"/>
      <c r="N15" s="95"/>
      <c r="O15" s="95"/>
      <c r="P15" s="40"/>
    </row>
    <row r="16" spans="1:16" ht="30" customHeight="1" x14ac:dyDescent="0.3">
      <c r="A16" s="974" t="s">
        <v>534</v>
      </c>
      <c r="B16" s="974"/>
      <c r="C16" s="974"/>
      <c r="D16" s="974"/>
      <c r="E16" s="974"/>
      <c r="F16" s="52"/>
    </row>
  </sheetData>
  <mergeCells count="9">
    <mergeCell ref="A14:E14"/>
    <mergeCell ref="A15:E15"/>
    <mergeCell ref="A16:E16"/>
    <mergeCell ref="A1:E1"/>
    <mergeCell ref="B2:C2"/>
    <mergeCell ref="E2:E3"/>
    <mergeCell ref="A11:E11"/>
    <mergeCell ref="A12:E12"/>
    <mergeCell ref="A13:E13"/>
  </mergeCells>
  <pageMargins left="0.7" right="0.7" top="0.75" bottom="0.75" header="0.3" footer="0.3"/>
  <pageSetup paperSize="9" fitToWidth="0" orientation="landscape"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List41"/>
  <dimension ref="A1:M263"/>
  <sheetViews>
    <sheetView zoomScaleNormal="100" workbookViewId="0">
      <selection activeCell="B18" sqref="B18"/>
    </sheetView>
  </sheetViews>
  <sheetFormatPr defaultColWidth="9.109375" defaultRowHeight="13.8" x14ac:dyDescent="0.3"/>
  <cols>
    <col min="1" max="1" width="51.88671875" style="2" customWidth="1"/>
    <col min="2" max="2" width="13" style="2" bestFit="1" customWidth="1"/>
    <col min="3" max="5" width="13" style="2" customWidth="1"/>
    <col min="6" max="6" width="11.21875" style="2" customWidth="1"/>
    <col min="7" max="10" width="15.44140625" style="2" customWidth="1"/>
    <col min="11" max="16384" width="9.109375" style="1"/>
  </cols>
  <sheetData>
    <row r="1" spans="1:12" ht="42" customHeight="1" x14ac:dyDescent="0.3">
      <c r="A1" s="977" t="s">
        <v>580</v>
      </c>
      <c r="B1" s="978"/>
      <c r="C1" s="978"/>
      <c r="D1" s="978"/>
      <c r="E1" s="978"/>
      <c r="F1" s="978"/>
      <c r="G1" s="978"/>
      <c r="H1" s="978"/>
      <c r="I1" s="978"/>
      <c r="J1" s="978"/>
      <c r="K1" s="979"/>
      <c r="L1" s="53"/>
    </row>
    <row r="2" spans="1:12" s="6" customFormat="1" ht="15" customHeight="1" thickBot="1" x14ac:dyDescent="0.35">
      <c r="A2" s="68" t="s">
        <v>520</v>
      </c>
      <c r="B2" s="988" t="s">
        <v>575</v>
      </c>
      <c r="C2" s="989"/>
      <c r="D2" s="990"/>
      <c r="E2" s="991" t="s">
        <v>576</v>
      </c>
      <c r="F2" s="992"/>
      <c r="G2" s="980" t="s">
        <v>583</v>
      </c>
      <c r="H2" s="982" t="s">
        <v>584</v>
      </c>
      <c r="I2" s="980" t="s">
        <v>585</v>
      </c>
      <c r="J2" s="982" t="s">
        <v>586</v>
      </c>
      <c r="K2" s="984" t="s">
        <v>91</v>
      </c>
    </row>
    <row r="3" spans="1:12" s="6" customFormat="1" ht="38.25" customHeight="1" x14ac:dyDescent="0.3">
      <c r="A3" s="93" t="s">
        <v>70</v>
      </c>
      <c r="B3" s="117" t="s">
        <v>71</v>
      </c>
      <c r="C3" s="116" t="s">
        <v>581</v>
      </c>
      <c r="D3" s="264" t="s">
        <v>582</v>
      </c>
      <c r="E3" s="264" t="s">
        <v>582</v>
      </c>
      <c r="F3" s="268" t="s">
        <v>71</v>
      </c>
      <c r="G3" s="981"/>
      <c r="H3" s="983"/>
      <c r="I3" s="981"/>
      <c r="J3" s="983"/>
      <c r="K3" s="985"/>
    </row>
    <row r="4" spans="1:12" s="6" customFormat="1" x14ac:dyDescent="0.3">
      <c r="A4" s="148" t="s">
        <v>114</v>
      </c>
      <c r="B4" s="314"/>
      <c r="C4" s="315"/>
      <c r="D4" s="315"/>
      <c r="E4" s="316"/>
      <c r="F4" s="317"/>
      <c r="G4" s="225"/>
      <c r="H4" s="318"/>
      <c r="I4" s="225"/>
      <c r="J4" s="318"/>
      <c r="K4" s="319">
        <f t="shared" ref="K4:K67" si="0">SUM(B4,F4:J4)</f>
        <v>0</v>
      </c>
    </row>
    <row r="5" spans="1:12" s="6" customFormat="1" x14ac:dyDescent="0.3">
      <c r="A5" s="148" t="s">
        <v>116</v>
      </c>
      <c r="B5" s="314"/>
      <c r="C5" s="315"/>
      <c r="D5" s="315"/>
      <c r="E5" s="316"/>
      <c r="F5" s="317"/>
      <c r="G5" s="225"/>
      <c r="H5" s="318"/>
      <c r="I5" s="320"/>
      <c r="J5" s="318"/>
      <c r="K5" s="319">
        <f t="shared" si="0"/>
        <v>0</v>
      </c>
    </row>
    <row r="6" spans="1:12" s="6" customFormat="1" x14ac:dyDescent="0.3">
      <c r="A6" s="148" t="s">
        <v>122</v>
      </c>
      <c r="B6" s="314"/>
      <c r="C6" s="315"/>
      <c r="D6" s="315"/>
      <c r="E6" s="316"/>
      <c r="F6" s="317"/>
      <c r="G6" s="225"/>
      <c r="H6" s="318"/>
      <c r="I6" s="320"/>
      <c r="J6" s="318"/>
      <c r="K6" s="319">
        <f t="shared" si="0"/>
        <v>0</v>
      </c>
    </row>
    <row r="7" spans="1:12" s="6" customFormat="1" x14ac:dyDescent="0.3">
      <c r="A7" s="148" t="s">
        <v>117</v>
      </c>
      <c r="B7" s="314"/>
      <c r="C7" s="315"/>
      <c r="D7" s="315"/>
      <c r="E7" s="316"/>
      <c r="F7" s="317"/>
      <c r="G7" s="225"/>
      <c r="H7" s="318"/>
      <c r="I7" s="320"/>
      <c r="J7" s="318"/>
      <c r="K7" s="319">
        <f t="shared" si="0"/>
        <v>0</v>
      </c>
    </row>
    <row r="8" spans="1:12" s="6" customFormat="1" x14ac:dyDescent="0.3">
      <c r="A8" s="148" t="s">
        <v>118</v>
      </c>
      <c r="B8" s="314"/>
      <c r="C8" s="315"/>
      <c r="D8" s="315"/>
      <c r="E8" s="316"/>
      <c r="F8" s="317"/>
      <c r="G8" s="225"/>
      <c r="H8" s="318"/>
      <c r="I8" s="320"/>
      <c r="J8" s="318"/>
      <c r="K8" s="319">
        <f t="shared" si="0"/>
        <v>0</v>
      </c>
    </row>
    <row r="9" spans="1:12" s="6" customFormat="1" x14ac:dyDescent="0.3">
      <c r="A9" s="148" t="s">
        <v>119</v>
      </c>
      <c r="B9" s="314"/>
      <c r="C9" s="315"/>
      <c r="D9" s="315"/>
      <c r="E9" s="316"/>
      <c r="F9" s="317"/>
      <c r="G9" s="225"/>
      <c r="H9" s="318"/>
      <c r="I9" s="320"/>
      <c r="J9" s="318"/>
      <c r="K9" s="319">
        <f t="shared" si="0"/>
        <v>0</v>
      </c>
    </row>
    <row r="10" spans="1:12" s="6" customFormat="1" x14ac:dyDescent="0.3">
      <c r="A10" s="148" t="s">
        <v>120</v>
      </c>
      <c r="B10" s="314"/>
      <c r="C10" s="315"/>
      <c r="D10" s="315"/>
      <c r="E10" s="316"/>
      <c r="F10" s="317"/>
      <c r="G10" s="225"/>
      <c r="H10" s="318"/>
      <c r="I10" s="320"/>
      <c r="J10" s="318"/>
      <c r="K10" s="319">
        <f t="shared" si="0"/>
        <v>0</v>
      </c>
    </row>
    <row r="11" spans="1:12" s="6" customFormat="1" x14ac:dyDescent="0.3">
      <c r="A11" s="148" t="s">
        <v>123</v>
      </c>
      <c r="B11" s="314"/>
      <c r="C11" s="315"/>
      <c r="D11" s="315"/>
      <c r="E11" s="316"/>
      <c r="F11" s="317"/>
      <c r="G11" s="225"/>
      <c r="H11" s="318"/>
      <c r="I11" s="320"/>
      <c r="J11" s="318"/>
      <c r="K11" s="319">
        <f t="shared" si="0"/>
        <v>0</v>
      </c>
    </row>
    <row r="12" spans="1:12" s="6" customFormat="1" x14ac:dyDescent="0.3">
      <c r="A12" s="148" t="s">
        <v>128</v>
      </c>
      <c r="B12" s="314"/>
      <c r="C12" s="315"/>
      <c r="D12" s="315"/>
      <c r="E12" s="316"/>
      <c r="F12" s="317"/>
      <c r="G12" s="225"/>
      <c r="H12" s="318"/>
      <c r="I12" s="320"/>
      <c r="J12" s="318"/>
      <c r="K12" s="319">
        <f t="shared" si="0"/>
        <v>0</v>
      </c>
    </row>
    <row r="13" spans="1:12" s="6" customFormat="1" x14ac:dyDescent="0.3">
      <c r="A13" s="148" t="s">
        <v>124</v>
      </c>
      <c r="B13" s="314"/>
      <c r="C13" s="315"/>
      <c r="D13" s="315"/>
      <c r="E13" s="316"/>
      <c r="F13" s="317"/>
      <c r="G13" s="225"/>
      <c r="H13" s="318"/>
      <c r="I13" s="320"/>
      <c r="J13" s="318"/>
      <c r="K13" s="319">
        <f t="shared" si="0"/>
        <v>0</v>
      </c>
    </row>
    <row r="14" spans="1:12" s="6" customFormat="1" x14ac:dyDescent="0.3">
      <c r="A14" s="148" t="s">
        <v>127</v>
      </c>
      <c r="B14" s="314">
        <v>1</v>
      </c>
      <c r="C14" s="315"/>
      <c r="D14" s="315"/>
      <c r="E14" s="316"/>
      <c r="F14" s="317"/>
      <c r="G14" s="225"/>
      <c r="H14" s="318"/>
      <c r="I14" s="320"/>
      <c r="J14" s="318"/>
      <c r="K14" s="319">
        <f t="shared" si="0"/>
        <v>1</v>
      </c>
    </row>
    <row r="15" spans="1:12" s="6" customFormat="1" x14ac:dyDescent="0.3">
      <c r="A15" s="148" t="s">
        <v>283</v>
      </c>
      <c r="B15" s="314">
        <v>21</v>
      </c>
      <c r="C15" s="315"/>
      <c r="D15" s="315"/>
      <c r="E15" s="316"/>
      <c r="F15" s="317">
        <v>1</v>
      </c>
      <c r="G15" s="225">
        <v>1</v>
      </c>
      <c r="H15" s="318"/>
      <c r="I15" s="320"/>
      <c r="J15" s="318"/>
      <c r="K15" s="319">
        <f t="shared" si="0"/>
        <v>23</v>
      </c>
    </row>
    <row r="16" spans="1:12" s="6" customFormat="1" x14ac:dyDescent="0.3">
      <c r="A16" s="148" t="s">
        <v>129</v>
      </c>
      <c r="B16" s="314"/>
      <c r="C16" s="315"/>
      <c r="D16" s="315"/>
      <c r="E16" s="316"/>
      <c r="F16" s="317"/>
      <c r="G16" s="225"/>
      <c r="H16" s="318"/>
      <c r="I16" s="320"/>
      <c r="J16" s="318"/>
      <c r="K16" s="319">
        <f t="shared" si="0"/>
        <v>0</v>
      </c>
    </row>
    <row r="17" spans="1:11" s="6" customFormat="1" x14ac:dyDescent="0.3">
      <c r="A17" s="148" t="s">
        <v>130</v>
      </c>
      <c r="B17" s="314"/>
      <c r="C17" s="315"/>
      <c r="D17" s="315"/>
      <c r="E17" s="316"/>
      <c r="F17" s="317"/>
      <c r="G17" s="225"/>
      <c r="H17" s="318"/>
      <c r="I17" s="320"/>
      <c r="J17" s="318"/>
      <c r="K17" s="319">
        <f t="shared" si="0"/>
        <v>0</v>
      </c>
    </row>
    <row r="18" spans="1:11" s="6" customFormat="1" x14ac:dyDescent="0.3">
      <c r="A18" s="148" t="s">
        <v>131</v>
      </c>
      <c r="B18" s="314"/>
      <c r="C18" s="315"/>
      <c r="D18" s="315"/>
      <c r="E18" s="316"/>
      <c r="F18" s="317"/>
      <c r="G18" s="225"/>
      <c r="H18" s="318"/>
      <c r="I18" s="320"/>
      <c r="J18" s="318"/>
      <c r="K18" s="319">
        <f t="shared" si="0"/>
        <v>0</v>
      </c>
    </row>
    <row r="19" spans="1:11" s="6" customFormat="1" x14ac:dyDescent="0.3">
      <c r="A19" s="148" t="s">
        <v>125</v>
      </c>
      <c r="B19" s="314">
        <v>1</v>
      </c>
      <c r="C19" s="315"/>
      <c r="D19" s="315"/>
      <c r="E19" s="316"/>
      <c r="F19" s="317">
        <v>1</v>
      </c>
      <c r="G19" s="225"/>
      <c r="H19" s="318"/>
      <c r="I19" s="320"/>
      <c r="J19" s="318"/>
      <c r="K19" s="319">
        <f t="shared" si="0"/>
        <v>2</v>
      </c>
    </row>
    <row r="20" spans="1:11" s="6" customFormat="1" x14ac:dyDescent="0.3">
      <c r="A20" s="148" t="s">
        <v>132</v>
      </c>
      <c r="B20" s="314"/>
      <c r="C20" s="315"/>
      <c r="D20" s="315"/>
      <c r="E20" s="316"/>
      <c r="F20" s="317"/>
      <c r="G20" s="225"/>
      <c r="H20" s="318"/>
      <c r="I20" s="320"/>
      <c r="J20" s="318"/>
      <c r="K20" s="319">
        <f t="shared" si="0"/>
        <v>0</v>
      </c>
    </row>
    <row r="21" spans="1:11" s="6" customFormat="1" x14ac:dyDescent="0.3">
      <c r="A21" s="148" t="s">
        <v>133</v>
      </c>
      <c r="B21" s="314">
        <v>5</v>
      </c>
      <c r="C21" s="315"/>
      <c r="D21" s="315"/>
      <c r="E21" s="316"/>
      <c r="F21" s="317">
        <v>3</v>
      </c>
      <c r="G21" s="225"/>
      <c r="H21" s="318"/>
      <c r="I21" s="320"/>
      <c r="J21" s="318"/>
      <c r="K21" s="319">
        <f t="shared" si="0"/>
        <v>8</v>
      </c>
    </row>
    <row r="22" spans="1:11" s="6" customFormat="1" x14ac:dyDescent="0.3">
      <c r="A22" s="148" t="s">
        <v>137</v>
      </c>
      <c r="B22" s="314"/>
      <c r="C22" s="315"/>
      <c r="D22" s="315"/>
      <c r="E22" s="316"/>
      <c r="F22" s="317"/>
      <c r="G22" s="225"/>
      <c r="H22" s="318"/>
      <c r="I22" s="320"/>
      <c r="J22" s="318"/>
      <c r="K22" s="319">
        <f t="shared" si="0"/>
        <v>0</v>
      </c>
    </row>
    <row r="23" spans="1:11" s="6" customFormat="1" x14ac:dyDescent="0.3">
      <c r="A23" s="148" t="s">
        <v>138</v>
      </c>
      <c r="B23" s="314"/>
      <c r="C23" s="315"/>
      <c r="D23" s="315"/>
      <c r="E23" s="316"/>
      <c r="F23" s="317"/>
      <c r="G23" s="225"/>
      <c r="H23" s="318"/>
      <c r="I23" s="320"/>
      <c r="J23" s="318"/>
      <c r="K23" s="319">
        <f t="shared" si="0"/>
        <v>0</v>
      </c>
    </row>
    <row r="24" spans="1:11" s="6" customFormat="1" x14ac:dyDescent="0.3">
      <c r="A24" s="148" t="s">
        <v>139</v>
      </c>
      <c r="B24" s="314"/>
      <c r="C24" s="315"/>
      <c r="D24" s="315"/>
      <c r="E24" s="316"/>
      <c r="F24" s="317"/>
      <c r="G24" s="225"/>
      <c r="H24" s="318"/>
      <c r="I24" s="320"/>
      <c r="J24" s="318"/>
      <c r="K24" s="319">
        <f t="shared" si="0"/>
        <v>0</v>
      </c>
    </row>
    <row r="25" spans="1:11" s="6" customFormat="1" x14ac:dyDescent="0.3">
      <c r="A25" s="148" t="s">
        <v>141</v>
      </c>
      <c r="B25" s="314"/>
      <c r="C25" s="315"/>
      <c r="D25" s="315"/>
      <c r="E25" s="316"/>
      <c r="F25" s="317"/>
      <c r="G25" s="225"/>
      <c r="H25" s="318"/>
      <c r="I25" s="320"/>
      <c r="J25" s="318"/>
      <c r="K25" s="319">
        <f t="shared" si="0"/>
        <v>0</v>
      </c>
    </row>
    <row r="26" spans="1:11" s="6" customFormat="1" x14ac:dyDescent="0.3">
      <c r="A26" s="148" t="s">
        <v>142</v>
      </c>
      <c r="B26" s="314"/>
      <c r="C26" s="315"/>
      <c r="D26" s="315"/>
      <c r="E26" s="316"/>
      <c r="F26" s="317"/>
      <c r="G26" s="225"/>
      <c r="H26" s="318"/>
      <c r="I26" s="320"/>
      <c r="J26" s="318"/>
      <c r="K26" s="319">
        <f t="shared" si="0"/>
        <v>0</v>
      </c>
    </row>
    <row r="27" spans="1:11" s="6" customFormat="1" x14ac:dyDescent="0.3">
      <c r="A27" s="148" t="s">
        <v>143</v>
      </c>
      <c r="B27" s="314"/>
      <c r="C27" s="315"/>
      <c r="D27" s="315"/>
      <c r="E27" s="316"/>
      <c r="F27" s="317"/>
      <c r="G27" s="225"/>
      <c r="H27" s="318"/>
      <c r="I27" s="320"/>
      <c r="J27" s="318"/>
      <c r="K27" s="319">
        <f t="shared" si="0"/>
        <v>0</v>
      </c>
    </row>
    <row r="28" spans="1:11" s="6" customFormat="1" x14ac:dyDescent="0.3">
      <c r="A28" s="148" t="s">
        <v>144</v>
      </c>
      <c r="B28" s="314"/>
      <c r="C28" s="315"/>
      <c r="D28" s="315"/>
      <c r="E28" s="316"/>
      <c r="F28" s="317"/>
      <c r="G28" s="225"/>
      <c r="H28" s="318"/>
      <c r="I28" s="320"/>
      <c r="J28" s="318"/>
      <c r="K28" s="319">
        <f t="shared" si="0"/>
        <v>0</v>
      </c>
    </row>
    <row r="29" spans="1:11" s="6" customFormat="1" x14ac:dyDescent="0.3">
      <c r="A29" s="148" t="s">
        <v>134</v>
      </c>
      <c r="B29" s="314"/>
      <c r="C29" s="315"/>
      <c r="D29" s="315"/>
      <c r="E29" s="316"/>
      <c r="F29" s="317"/>
      <c r="G29" s="225"/>
      <c r="H29" s="318"/>
      <c r="I29" s="320"/>
      <c r="J29" s="318"/>
      <c r="K29" s="319">
        <f t="shared" si="0"/>
        <v>0</v>
      </c>
    </row>
    <row r="30" spans="1:11" s="6" customFormat="1" x14ac:dyDescent="0.3">
      <c r="A30" s="148" t="s">
        <v>145</v>
      </c>
      <c r="B30" s="314"/>
      <c r="C30" s="315"/>
      <c r="D30" s="315"/>
      <c r="E30" s="316"/>
      <c r="F30" s="317"/>
      <c r="G30" s="225"/>
      <c r="H30" s="318"/>
      <c r="I30" s="320"/>
      <c r="J30" s="318"/>
      <c r="K30" s="319">
        <f t="shared" si="0"/>
        <v>0</v>
      </c>
    </row>
    <row r="31" spans="1:11" s="6" customFormat="1" x14ac:dyDescent="0.3">
      <c r="A31" s="148" t="s">
        <v>319</v>
      </c>
      <c r="B31" s="314"/>
      <c r="C31" s="315"/>
      <c r="D31" s="315"/>
      <c r="E31" s="316"/>
      <c r="F31" s="317"/>
      <c r="G31" s="225"/>
      <c r="H31" s="318"/>
      <c r="I31" s="320"/>
      <c r="J31" s="318"/>
      <c r="K31" s="319">
        <f t="shared" si="0"/>
        <v>0</v>
      </c>
    </row>
    <row r="32" spans="1:11" s="6" customFormat="1" x14ac:dyDescent="0.3">
      <c r="A32" s="148" t="s">
        <v>146</v>
      </c>
      <c r="B32" s="314"/>
      <c r="C32" s="315"/>
      <c r="D32" s="315"/>
      <c r="E32" s="316"/>
      <c r="F32" s="317"/>
      <c r="G32" s="225"/>
      <c r="H32" s="318"/>
      <c r="I32" s="320"/>
      <c r="J32" s="318"/>
      <c r="K32" s="319">
        <f t="shared" si="0"/>
        <v>0</v>
      </c>
    </row>
    <row r="33" spans="1:11" s="6" customFormat="1" x14ac:dyDescent="0.3">
      <c r="A33" s="148" t="s">
        <v>220</v>
      </c>
      <c r="B33" s="314"/>
      <c r="C33" s="315"/>
      <c r="D33" s="315"/>
      <c r="E33" s="316"/>
      <c r="F33" s="317"/>
      <c r="G33" s="225"/>
      <c r="H33" s="318"/>
      <c r="I33" s="320"/>
      <c r="J33" s="318"/>
      <c r="K33" s="319">
        <f t="shared" si="0"/>
        <v>0</v>
      </c>
    </row>
    <row r="34" spans="1:11" s="6" customFormat="1" x14ac:dyDescent="0.3">
      <c r="A34" s="148" t="s">
        <v>147</v>
      </c>
      <c r="B34" s="314"/>
      <c r="C34" s="315"/>
      <c r="D34" s="315"/>
      <c r="E34" s="316"/>
      <c r="F34" s="317"/>
      <c r="G34" s="225"/>
      <c r="H34" s="318"/>
      <c r="I34" s="320"/>
      <c r="J34" s="318"/>
      <c r="K34" s="319">
        <f t="shared" si="0"/>
        <v>0</v>
      </c>
    </row>
    <row r="35" spans="1:11" s="6" customFormat="1" x14ac:dyDescent="0.3">
      <c r="A35" s="148" t="s">
        <v>148</v>
      </c>
      <c r="B35" s="314">
        <v>1</v>
      </c>
      <c r="C35" s="315"/>
      <c r="D35" s="315"/>
      <c r="E35" s="316"/>
      <c r="F35" s="317"/>
      <c r="G35" s="225"/>
      <c r="H35" s="318"/>
      <c r="I35" s="320"/>
      <c r="J35" s="318"/>
      <c r="K35" s="319">
        <f t="shared" si="0"/>
        <v>1</v>
      </c>
    </row>
    <row r="36" spans="1:11" s="6" customFormat="1" x14ac:dyDescent="0.3">
      <c r="A36" s="148" t="s">
        <v>256</v>
      </c>
      <c r="B36" s="314"/>
      <c r="C36" s="315"/>
      <c r="D36" s="315"/>
      <c r="E36" s="316"/>
      <c r="F36" s="317"/>
      <c r="G36" s="225">
        <v>2</v>
      </c>
      <c r="H36" s="318"/>
      <c r="I36" s="320"/>
      <c r="J36" s="318"/>
      <c r="K36" s="319">
        <f t="shared" si="0"/>
        <v>2</v>
      </c>
    </row>
    <row r="37" spans="1:11" s="6" customFormat="1" x14ac:dyDescent="0.3">
      <c r="A37" s="148" t="s">
        <v>150</v>
      </c>
      <c r="B37" s="314"/>
      <c r="C37" s="315"/>
      <c r="D37" s="315"/>
      <c r="E37" s="316"/>
      <c r="F37" s="317"/>
      <c r="G37" s="225"/>
      <c r="H37" s="318"/>
      <c r="I37" s="320"/>
      <c r="J37" s="318"/>
      <c r="K37" s="319">
        <f t="shared" si="0"/>
        <v>0</v>
      </c>
    </row>
    <row r="38" spans="1:11" s="6" customFormat="1" x14ac:dyDescent="0.3">
      <c r="A38" s="148" t="s">
        <v>135</v>
      </c>
      <c r="B38" s="314"/>
      <c r="C38" s="315"/>
      <c r="D38" s="315"/>
      <c r="E38" s="316"/>
      <c r="F38" s="317"/>
      <c r="G38" s="225"/>
      <c r="H38" s="318"/>
      <c r="I38" s="320"/>
      <c r="J38" s="318"/>
      <c r="K38" s="319">
        <f t="shared" si="0"/>
        <v>0</v>
      </c>
    </row>
    <row r="39" spans="1:11" s="6" customFormat="1" x14ac:dyDescent="0.3">
      <c r="A39" s="148" t="s">
        <v>206</v>
      </c>
      <c r="B39" s="314"/>
      <c r="C39" s="315"/>
      <c r="D39" s="315"/>
      <c r="E39" s="316"/>
      <c r="F39" s="317"/>
      <c r="G39" s="225"/>
      <c r="H39" s="318"/>
      <c r="I39" s="320"/>
      <c r="J39" s="318"/>
      <c r="K39" s="319">
        <f t="shared" si="0"/>
        <v>0</v>
      </c>
    </row>
    <row r="40" spans="1:11" s="6" customFormat="1" x14ac:dyDescent="0.3">
      <c r="A40" s="148" t="s">
        <v>207</v>
      </c>
      <c r="B40" s="314"/>
      <c r="C40" s="315"/>
      <c r="D40" s="315"/>
      <c r="E40" s="316"/>
      <c r="F40" s="317"/>
      <c r="G40" s="225"/>
      <c r="H40" s="318"/>
      <c r="I40" s="320"/>
      <c r="J40" s="318"/>
      <c r="K40" s="319">
        <f t="shared" si="0"/>
        <v>0</v>
      </c>
    </row>
    <row r="41" spans="1:11" s="6" customFormat="1" x14ac:dyDescent="0.3">
      <c r="A41" s="148" t="s">
        <v>208</v>
      </c>
      <c r="B41" s="314"/>
      <c r="C41" s="315"/>
      <c r="D41" s="315"/>
      <c r="E41" s="316"/>
      <c r="F41" s="317"/>
      <c r="G41" s="225">
        <v>1</v>
      </c>
      <c r="H41" s="318"/>
      <c r="I41" s="320"/>
      <c r="J41" s="318"/>
      <c r="K41" s="319">
        <f t="shared" si="0"/>
        <v>1</v>
      </c>
    </row>
    <row r="42" spans="1:11" s="6" customFormat="1" x14ac:dyDescent="0.3">
      <c r="A42" s="148" t="s">
        <v>209</v>
      </c>
      <c r="B42" s="314"/>
      <c r="C42" s="315"/>
      <c r="D42" s="315"/>
      <c r="E42" s="316"/>
      <c r="F42" s="317"/>
      <c r="G42" s="225"/>
      <c r="H42" s="318"/>
      <c r="I42" s="320"/>
      <c r="J42" s="318"/>
      <c r="K42" s="319">
        <f t="shared" si="0"/>
        <v>0</v>
      </c>
    </row>
    <row r="43" spans="1:11" s="6" customFormat="1" x14ac:dyDescent="0.3">
      <c r="A43" s="148" t="s">
        <v>205</v>
      </c>
      <c r="B43" s="314"/>
      <c r="C43" s="315"/>
      <c r="D43" s="315"/>
      <c r="E43" s="316"/>
      <c r="F43" s="317"/>
      <c r="G43" s="225"/>
      <c r="H43" s="318"/>
      <c r="I43" s="320"/>
      <c r="J43" s="318"/>
      <c r="K43" s="319">
        <f t="shared" si="0"/>
        <v>0</v>
      </c>
    </row>
    <row r="44" spans="1:11" s="6" customFormat="1" x14ac:dyDescent="0.3">
      <c r="A44" s="148" t="s">
        <v>306</v>
      </c>
      <c r="B44" s="314"/>
      <c r="C44" s="315"/>
      <c r="D44" s="315"/>
      <c r="E44" s="316"/>
      <c r="F44" s="317"/>
      <c r="G44" s="225"/>
      <c r="H44" s="318"/>
      <c r="I44" s="320"/>
      <c r="J44" s="318"/>
      <c r="K44" s="319">
        <f t="shared" si="0"/>
        <v>0</v>
      </c>
    </row>
    <row r="45" spans="1:11" s="6" customFormat="1" x14ac:dyDescent="0.3">
      <c r="A45" s="148" t="s">
        <v>322</v>
      </c>
      <c r="B45" s="314"/>
      <c r="C45" s="315"/>
      <c r="D45" s="315"/>
      <c r="E45" s="316"/>
      <c r="F45" s="317"/>
      <c r="G45" s="225"/>
      <c r="H45" s="318"/>
      <c r="I45" s="320"/>
      <c r="J45" s="318"/>
      <c r="K45" s="319">
        <f t="shared" si="0"/>
        <v>0</v>
      </c>
    </row>
    <row r="46" spans="1:11" s="6" customFormat="1" x14ac:dyDescent="0.3">
      <c r="A46" s="148" t="s">
        <v>152</v>
      </c>
      <c r="B46" s="314"/>
      <c r="C46" s="315"/>
      <c r="D46" s="315"/>
      <c r="E46" s="316"/>
      <c r="F46" s="317"/>
      <c r="G46" s="225"/>
      <c r="H46" s="318"/>
      <c r="I46" s="320"/>
      <c r="J46" s="318"/>
      <c r="K46" s="319">
        <f t="shared" si="0"/>
        <v>0</v>
      </c>
    </row>
    <row r="47" spans="1:11" s="6" customFormat="1" x14ac:dyDescent="0.3">
      <c r="A47" s="148" t="s">
        <v>187</v>
      </c>
      <c r="B47" s="314"/>
      <c r="C47" s="315"/>
      <c r="D47" s="315"/>
      <c r="E47" s="316"/>
      <c r="F47" s="317"/>
      <c r="G47" s="225"/>
      <c r="H47" s="318"/>
      <c r="I47" s="320"/>
      <c r="J47" s="318"/>
      <c r="K47" s="319">
        <f t="shared" si="0"/>
        <v>0</v>
      </c>
    </row>
    <row r="48" spans="1:11" s="6" customFormat="1" x14ac:dyDescent="0.3">
      <c r="A48" s="148" t="s">
        <v>154</v>
      </c>
      <c r="B48" s="314"/>
      <c r="C48" s="315"/>
      <c r="D48" s="315"/>
      <c r="E48" s="316"/>
      <c r="F48" s="317"/>
      <c r="G48" s="225"/>
      <c r="H48" s="318"/>
      <c r="I48" s="320"/>
      <c r="J48" s="318"/>
      <c r="K48" s="319">
        <f t="shared" si="0"/>
        <v>0</v>
      </c>
    </row>
    <row r="49" spans="1:11" s="6" customFormat="1" x14ac:dyDescent="0.3">
      <c r="A49" s="148" t="s">
        <v>328</v>
      </c>
      <c r="B49" s="314">
        <v>3</v>
      </c>
      <c r="C49" s="315"/>
      <c r="D49" s="315"/>
      <c r="E49" s="316"/>
      <c r="F49" s="317">
        <v>22</v>
      </c>
      <c r="G49" s="225"/>
      <c r="H49" s="318"/>
      <c r="I49" s="320"/>
      <c r="J49" s="318"/>
      <c r="K49" s="319">
        <f t="shared" si="0"/>
        <v>25</v>
      </c>
    </row>
    <row r="50" spans="1:11" s="6" customFormat="1" x14ac:dyDescent="0.3">
      <c r="A50" s="148" t="s">
        <v>342</v>
      </c>
      <c r="B50" s="314"/>
      <c r="C50" s="315"/>
      <c r="D50" s="315"/>
      <c r="E50" s="316"/>
      <c r="F50" s="317"/>
      <c r="G50" s="225"/>
      <c r="H50" s="318"/>
      <c r="I50" s="320"/>
      <c r="J50" s="318"/>
      <c r="K50" s="319">
        <f t="shared" si="0"/>
        <v>0</v>
      </c>
    </row>
    <row r="51" spans="1:11" s="6" customFormat="1" x14ac:dyDescent="0.3">
      <c r="A51" s="148" t="s">
        <v>214</v>
      </c>
      <c r="B51" s="314"/>
      <c r="C51" s="315"/>
      <c r="D51" s="315"/>
      <c r="E51" s="316"/>
      <c r="F51" s="317"/>
      <c r="G51" s="225"/>
      <c r="H51" s="318"/>
      <c r="I51" s="320"/>
      <c r="J51" s="318"/>
      <c r="K51" s="319">
        <f t="shared" si="0"/>
        <v>0</v>
      </c>
    </row>
    <row r="52" spans="1:11" s="6" customFormat="1" x14ac:dyDescent="0.3">
      <c r="A52" s="148" t="s">
        <v>215</v>
      </c>
      <c r="B52" s="314"/>
      <c r="C52" s="315"/>
      <c r="D52" s="315"/>
      <c r="E52" s="316"/>
      <c r="F52" s="317">
        <v>1</v>
      </c>
      <c r="G52" s="225"/>
      <c r="H52" s="318"/>
      <c r="I52" s="320"/>
      <c r="J52" s="318"/>
      <c r="K52" s="319">
        <f t="shared" si="0"/>
        <v>1</v>
      </c>
    </row>
    <row r="53" spans="1:11" s="6" customFormat="1" x14ac:dyDescent="0.3">
      <c r="A53" s="148" t="s">
        <v>216</v>
      </c>
      <c r="B53" s="314"/>
      <c r="C53" s="315"/>
      <c r="D53" s="315"/>
      <c r="E53" s="316"/>
      <c r="F53" s="317"/>
      <c r="G53" s="225"/>
      <c r="H53" s="318"/>
      <c r="I53" s="320"/>
      <c r="J53" s="318"/>
      <c r="K53" s="319">
        <f t="shared" si="0"/>
        <v>0</v>
      </c>
    </row>
    <row r="54" spans="1:11" s="6" customFormat="1" x14ac:dyDescent="0.3">
      <c r="A54" s="148" t="s">
        <v>447</v>
      </c>
      <c r="B54" s="314"/>
      <c r="C54" s="315"/>
      <c r="D54" s="315"/>
      <c r="E54" s="316"/>
      <c r="F54" s="317"/>
      <c r="G54" s="225"/>
      <c r="H54" s="318"/>
      <c r="I54" s="320"/>
      <c r="J54" s="318"/>
      <c r="K54" s="319">
        <f t="shared" si="0"/>
        <v>0</v>
      </c>
    </row>
    <row r="55" spans="1:11" s="6" customFormat="1" x14ac:dyDescent="0.3">
      <c r="A55" s="148" t="s">
        <v>217</v>
      </c>
      <c r="B55" s="314"/>
      <c r="C55" s="315"/>
      <c r="D55" s="315"/>
      <c r="E55" s="316"/>
      <c r="F55" s="317"/>
      <c r="G55" s="225"/>
      <c r="H55" s="318"/>
      <c r="I55" s="320"/>
      <c r="J55" s="318"/>
      <c r="K55" s="319">
        <f t="shared" si="0"/>
        <v>0</v>
      </c>
    </row>
    <row r="56" spans="1:11" s="6" customFormat="1" x14ac:dyDescent="0.3">
      <c r="A56" s="148" t="s">
        <v>448</v>
      </c>
      <c r="B56" s="314"/>
      <c r="C56" s="315"/>
      <c r="D56" s="315"/>
      <c r="E56" s="316"/>
      <c r="F56" s="317"/>
      <c r="G56" s="225"/>
      <c r="H56" s="318"/>
      <c r="I56" s="320"/>
      <c r="J56" s="318"/>
      <c r="K56" s="319">
        <f t="shared" si="0"/>
        <v>0</v>
      </c>
    </row>
    <row r="57" spans="1:11" s="6" customFormat="1" x14ac:dyDescent="0.3">
      <c r="A57" s="148" t="s">
        <v>151</v>
      </c>
      <c r="B57" s="314"/>
      <c r="C57" s="315"/>
      <c r="D57" s="315"/>
      <c r="E57" s="316"/>
      <c r="F57" s="317"/>
      <c r="G57" s="225"/>
      <c r="H57" s="318"/>
      <c r="I57" s="320"/>
      <c r="J57" s="318"/>
      <c r="K57" s="319">
        <f t="shared" si="0"/>
        <v>0</v>
      </c>
    </row>
    <row r="58" spans="1:11" s="6" customFormat="1" x14ac:dyDescent="0.3">
      <c r="A58" s="148" t="s">
        <v>221</v>
      </c>
      <c r="B58" s="314"/>
      <c r="C58" s="315"/>
      <c r="D58" s="315"/>
      <c r="E58" s="316"/>
      <c r="F58" s="317"/>
      <c r="G58" s="225"/>
      <c r="H58" s="318"/>
      <c r="I58" s="320"/>
      <c r="J58" s="318"/>
      <c r="K58" s="319">
        <f t="shared" si="0"/>
        <v>0</v>
      </c>
    </row>
    <row r="59" spans="1:11" s="6" customFormat="1" x14ac:dyDescent="0.3">
      <c r="A59" s="148" t="s">
        <v>188</v>
      </c>
      <c r="B59" s="314">
        <v>1</v>
      </c>
      <c r="C59" s="315"/>
      <c r="D59" s="315"/>
      <c r="E59" s="316"/>
      <c r="F59" s="317"/>
      <c r="G59" s="225"/>
      <c r="H59" s="318"/>
      <c r="I59" s="320"/>
      <c r="J59" s="318"/>
      <c r="K59" s="319">
        <f t="shared" si="0"/>
        <v>1</v>
      </c>
    </row>
    <row r="60" spans="1:11" s="6" customFormat="1" x14ac:dyDescent="0.3">
      <c r="A60" s="148" t="s">
        <v>222</v>
      </c>
      <c r="B60" s="314"/>
      <c r="C60" s="315"/>
      <c r="D60" s="315"/>
      <c r="E60" s="316"/>
      <c r="F60" s="317"/>
      <c r="G60" s="225"/>
      <c r="H60" s="318"/>
      <c r="I60" s="320"/>
      <c r="J60" s="318"/>
      <c r="K60" s="319">
        <f t="shared" si="0"/>
        <v>0</v>
      </c>
    </row>
    <row r="61" spans="1:11" s="6" customFormat="1" x14ac:dyDescent="0.3">
      <c r="A61" s="148" t="s">
        <v>224</v>
      </c>
      <c r="B61" s="314">
        <v>12</v>
      </c>
      <c r="C61" s="315"/>
      <c r="D61" s="315"/>
      <c r="E61" s="316"/>
      <c r="F61" s="317">
        <v>2</v>
      </c>
      <c r="G61" s="225"/>
      <c r="H61" s="318"/>
      <c r="I61" s="320"/>
      <c r="J61" s="318"/>
      <c r="K61" s="319">
        <f t="shared" si="0"/>
        <v>14</v>
      </c>
    </row>
    <row r="62" spans="1:11" s="6" customFormat="1" x14ac:dyDescent="0.3">
      <c r="A62" s="148" t="s">
        <v>404</v>
      </c>
      <c r="B62" s="314"/>
      <c r="C62" s="315"/>
      <c r="D62" s="315"/>
      <c r="E62" s="316"/>
      <c r="F62" s="317"/>
      <c r="G62" s="225"/>
      <c r="H62" s="318"/>
      <c r="I62" s="320"/>
      <c r="J62" s="318"/>
      <c r="K62" s="319">
        <f t="shared" si="0"/>
        <v>0</v>
      </c>
    </row>
    <row r="63" spans="1:11" s="6" customFormat="1" x14ac:dyDescent="0.3">
      <c r="A63" s="148" t="s">
        <v>136</v>
      </c>
      <c r="B63" s="314"/>
      <c r="C63" s="315"/>
      <c r="D63" s="315"/>
      <c r="E63" s="316"/>
      <c r="F63" s="317"/>
      <c r="G63" s="225"/>
      <c r="H63" s="318"/>
      <c r="I63" s="320"/>
      <c r="J63" s="318"/>
      <c r="K63" s="319">
        <f t="shared" si="0"/>
        <v>0</v>
      </c>
    </row>
    <row r="64" spans="1:11" s="6" customFormat="1" x14ac:dyDescent="0.3">
      <c r="A64" s="148" t="s">
        <v>155</v>
      </c>
      <c r="B64" s="314">
        <v>10</v>
      </c>
      <c r="C64" s="315">
        <v>2</v>
      </c>
      <c r="D64" s="315"/>
      <c r="E64" s="316"/>
      <c r="F64" s="317"/>
      <c r="G64" s="225"/>
      <c r="H64" s="318"/>
      <c r="I64" s="320"/>
      <c r="J64" s="318"/>
      <c r="K64" s="319">
        <f t="shared" si="0"/>
        <v>10</v>
      </c>
    </row>
    <row r="65" spans="1:11" s="6" customFormat="1" x14ac:dyDescent="0.3">
      <c r="A65" s="148" t="s">
        <v>156</v>
      </c>
      <c r="B65" s="314"/>
      <c r="C65" s="315"/>
      <c r="D65" s="315"/>
      <c r="E65" s="316"/>
      <c r="F65" s="317"/>
      <c r="G65" s="225"/>
      <c r="H65" s="318"/>
      <c r="I65" s="320"/>
      <c r="J65" s="318"/>
      <c r="K65" s="319">
        <f t="shared" si="0"/>
        <v>0</v>
      </c>
    </row>
    <row r="66" spans="1:11" s="6" customFormat="1" x14ac:dyDescent="0.3">
      <c r="A66" s="148" t="s">
        <v>157</v>
      </c>
      <c r="B66" s="314"/>
      <c r="C66" s="315"/>
      <c r="D66" s="315"/>
      <c r="E66" s="316"/>
      <c r="F66" s="317"/>
      <c r="G66" s="225"/>
      <c r="H66" s="318"/>
      <c r="I66" s="320"/>
      <c r="J66" s="318"/>
      <c r="K66" s="319">
        <f t="shared" si="0"/>
        <v>0</v>
      </c>
    </row>
    <row r="67" spans="1:11" s="6" customFormat="1" x14ac:dyDescent="0.3">
      <c r="A67" s="148" t="s">
        <v>160</v>
      </c>
      <c r="B67" s="314"/>
      <c r="C67" s="315"/>
      <c r="D67" s="315"/>
      <c r="E67" s="316"/>
      <c r="F67" s="317"/>
      <c r="G67" s="225"/>
      <c r="H67" s="318"/>
      <c r="I67" s="320"/>
      <c r="J67" s="318"/>
      <c r="K67" s="319">
        <f t="shared" si="0"/>
        <v>0</v>
      </c>
    </row>
    <row r="68" spans="1:11" s="6" customFormat="1" x14ac:dyDescent="0.3">
      <c r="A68" s="148" t="s">
        <v>291</v>
      </c>
      <c r="B68" s="314"/>
      <c r="C68" s="315"/>
      <c r="D68" s="315"/>
      <c r="E68" s="316"/>
      <c r="F68" s="317"/>
      <c r="G68" s="225"/>
      <c r="H68" s="318"/>
      <c r="I68" s="320"/>
      <c r="J68" s="318"/>
      <c r="K68" s="319">
        <f t="shared" ref="K68:K131" si="1">SUM(B68,F68:J68)</f>
        <v>0</v>
      </c>
    </row>
    <row r="69" spans="1:11" s="6" customFormat="1" x14ac:dyDescent="0.3">
      <c r="A69" s="148" t="s">
        <v>285</v>
      </c>
      <c r="B69" s="314"/>
      <c r="C69" s="315"/>
      <c r="D69" s="315"/>
      <c r="E69" s="316"/>
      <c r="F69" s="317"/>
      <c r="G69" s="225"/>
      <c r="H69" s="318"/>
      <c r="I69" s="320"/>
      <c r="J69" s="318"/>
      <c r="K69" s="319">
        <f t="shared" si="1"/>
        <v>0</v>
      </c>
    </row>
    <row r="70" spans="1:11" s="6" customFormat="1" x14ac:dyDescent="0.3">
      <c r="A70" s="148" t="s">
        <v>163</v>
      </c>
      <c r="B70" s="314"/>
      <c r="C70" s="315"/>
      <c r="D70" s="315"/>
      <c r="E70" s="316"/>
      <c r="F70" s="317"/>
      <c r="G70" s="225"/>
      <c r="H70" s="318"/>
      <c r="I70" s="320"/>
      <c r="J70" s="318"/>
      <c r="K70" s="319">
        <f t="shared" si="1"/>
        <v>0</v>
      </c>
    </row>
    <row r="71" spans="1:11" s="6" customFormat="1" x14ac:dyDescent="0.3">
      <c r="A71" s="148" t="s">
        <v>161</v>
      </c>
      <c r="B71" s="314"/>
      <c r="C71" s="315"/>
      <c r="D71" s="315"/>
      <c r="E71" s="316"/>
      <c r="F71" s="317"/>
      <c r="G71" s="225"/>
      <c r="H71" s="318"/>
      <c r="I71" s="320"/>
      <c r="J71" s="318"/>
      <c r="K71" s="319">
        <f t="shared" si="1"/>
        <v>0</v>
      </c>
    </row>
    <row r="72" spans="1:11" s="6" customFormat="1" x14ac:dyDescent="0.3">
      <c r="A72" s="148" t="s">
        <v>162</v>
      </c>
      <c r="B72" s="314">
        <v>6</v>
      </c>
      <c r="C72" s="315"/>
      <c r="D72" s="315"/>
      <c r="E72" s="316"/>
      <c r="F72" s="317">
        <v>2</v>
      </c>
      <c r="G72" s="225"/>
      <c r="H72" s="318"/>
      <c r="I72" s="320"/>
      <c r="J72" s="318"/>
      <c r="K72" s="319">
        <f t="shared" si="1"/>
        <v>8</v>
      </c>
    </row>
    <row r="73" spans="1:11" s="6" customFormat="1" x14ac:dyDescent="0.3">
      <c r="A73" s="148" t="s">
        <v>164</v>
      </c>
      <c r="B73" s="314"/>
      <c r="C73" s="315"/>
      <c r="D73" s="315"/>
      <c r="E73" s="316"/>
      <c r="F73" s="317"/>
      <c r="G73" s="225"/>
      <c r="H73" s="318"/>
      <c r="I73" s="320"/>
      <c r="J73" s="318"/>
      <c r="K73" s="319">
        <f t="shared" si="1"/>
        <v>0</v>
      </c>
    </row>
    <row r="74" spans="1:11" s="6" customFormat="1" x14ac:dyDescent="0.3">
      <c r="A74" s="148" t="s">
        <v>449</v>
      </c>
      <c r="B74" s="314"/>
      <c r="C74" s="315"/>
      <c r="D74" s="315"/>
      <c r="E74" s="316"/>
      <c r="F74" s="317"/>
      <c r="G74" s="225"/>
      <c r="H74" s="318"/>
      <c r="I74" s="320"/>
      <c r="J74" s="318"/>
      <c r="K74" s="319">
        <f t="shared" si="1"/>
        <v>0</v>
      </c>
    </row>
    <row r="75" spans="1:11" s="6" customFormat="1" x14ac:dyDescent="0.3">
      <c r="A75" s="148" t="s">
        <v>202</v>
      </c>
      <c r="B75" s="314"/>
      <c r="C75" s="315"/>
      <c r="D75" s="315"/>
      <c r="E75" s="316"/>
      <c r="F75" s="317"/>
      <c r="G75" s="225"/>
      <c r="H75" s="318"/>
      <c r="I75" s="320"/>
      <c r="J75" s="318"/>
      <c r="K75" s="319">
        <f t="shared" si="1"/>
        <v>0</v>
      </c>
    </row>
    <row r="76" spans="1:11" s="6" customFormat="1" x14ac:dyDescent="0.3">
      <c r="A76" s="148" t="s">
        <v>165</v>
      </c>
      <c r="B76" s="314"/>
      <c r="C76" s="315"/>
      <c r="D76" s="315"/>
      <c r="E76" s="316"/>
      <c r="F76" s="317"/>
      <c r="G76" s="225"/>
      <c r="H76" s="318"/>
      <c r="I76" s="320"/>
      <c r="J76" s="318"/>
      <c r="K76" s="319">
        <f t="shared" si="1"/>
        <v>0</v>
      </c>
    </row>
    <row r="77" spans="1:11" s="6" customFormat="1" x14ac:dyDescent="0.3">
      <c r="A77" s="148" t="s">
        <v>167</v>
      </c>
      <c r="B77" s="314">
        <v>4</v>
      </c>
      <c r="C77" s="315"/>
      <c r="D77" s="315"/>
      <c r="E77" s="316"/>
      <c r="F77" s="317">
        <v>3</v>
      </c>
      <c r="G77" s="225">
        <v>1</v>
      </c>
      <c r="H77" s="318"/>
      <c r="I77" s="320">
        <v>1</v>
      </c>
      <c r="J77" s="318"/>
      <c r="K77" s="319">
        <f t="shared" si="1"/>
        <v>9</v>
      </c>
    </row>
    <row r="78" spans="1:11" s="6" customFormat="1" x14ac:dyDescent="0.3">
      <c r="A78" s="148" t="s">
        <v>115</v>
      </c>
      <c r="B78" s="314"/>
      <c r="C78" s="315"/>
      <c r="D78" s="315"/>
      <c r="E78" s="316"/>
      <c r="F78" s="317"/>
      <c r="G78" s="225"/>
      <c r="H78" s="318"/>
      <c r="I78" s="320"/>
      <c r="J78" s="318"/>
      <c r="K78" s="319">
        <f t="shared" si="1"/>
        <v>0</v>
      </c>
    </row>
    <row r="79" spans="1:11" s="6" customFormat="1" x14ac:dyDescent="0.3">
      <c r="A79" s="148" t="s">
        <v>168</v>
      </c>
      <c r="B79" s="314">
        <v>5</v>
      </c>
      <c r="C79" s="315">
        <v>1</v>
      </c>
      <c r="D79" s="315"/>
      <c r="E79" s="316"/>
      <c r="F79" s="317">
        <v>22</v>
      </c>
      <c r="G79" s="225">
        <v>1</v>
      </c>
      <c r="H79" s="318"/>
      <c r="I79" s="320"/>
      <c r="J79" s="318"/>
      <c r="K79" s="319">
        <f t="shared" si="1"/>
        <v>28</v>
      </c>
    </row>
    <row r="80" spans="1:11" s="6" customFormat="1" x14ac:dyDescent="0.3">
      <c r="A80" s="148" t="s">
        <v>450</v>
      </c>
      <c r="B80" s="314"/>
      <c r="C80" s="315"/>
      <c r="D80" s="315"/>
      <c r="E80" s="316"/>
      <c r="F80" s="317"/>
      <c r="G80" s="225"/>
      <c r="H80" s="318"/>
      <c r="I80" s="320"/>
      <c r="J80" s="318"/>
      <c r="K80" s="319">
        <f t="shared" si="1"/>
        <v>0</v>
      </c>
    </row>
    <row r="81" spans="1:13" s="6" customFormat="1" x14ac:dyDescent="0.3">
      <c r="A81" s="148" t="s">
        <v>169</v>
      </c>
      <c r="B81" s="314"/>
      <c r="C81" s="315"/>
      <c r="D81" s="315"/>
      <c r="E81" s="316"/>
      <c r="F81" s="317"/>
      <c r="G81" s="225"/>
      <c r="H81" s="318"/>
      <c r="I81" s="320"/>
      <c r="J81" s="318"/>
      <c r="K81" s="319">
        <f t="shared" si="1"/>
        <v>0</v>
      </c>
    </row>
    <row r="82" spans="1:13" s="6" customFormat="1" x14ac:dyDescent="0.3">
      <c r="A82" s="148" t="s">
        <v>451</v>
      </c>
      <c r="B82" s="314"/>
      <c r="C82" s="315"/>
      <c r="D82" s="315"/>
      <c r="E82" s="316"/>
      <c r="F82" s="317"/>
      <c r="G82" s="225"/>
      <c r="H82" s="318"/>
      <c r="I82" s="320"/>
      <c r="J82" s="318"/>
      <c r="K82" s="319">
        <f t="shared" si="1"/>
        <v>0</v>
      </c>
    </row>
    <row r="83" spans="1:13" s="6" customFormat="1" x14ac:dyDescent="0.3">
      <c r="A83" s="148" t="s">
        <v>158</v>
      </c>
      <c r="B83" s="314"/>
      <c r="C83" s="315"/>
      <c r="D83" s="315"/>
      <c r="E83" s="316"/>
      <c r="F83" s="317"/>
      <c r="G83" s="225"/>
      <c r="H83" s="318"/>
      <c r="I83" s="320"/>
      <c r="J83" s="318"/>
      <c r="K83" s="319">
        <f t="shared" si="1"/>
        <v>0</v>
      </c>
    </row>
    <row r="84" spans="1:13" s="6" customFormat="1" x14ac:dyDescent="0.3">
      <c r="A84" s="148" t="s">
        <v>170</v>
      </c>
      <c r="B84" s="314"/>
      <c r="C84" s="315"/>
      <c r="D84" s="315"/>
      <c r="E84" s="316"/>
      <c r="F84" s="317"/>
      <c r="G84" s="225"/>
      <c r="H84" s="318"/>
      <c r="I84" s="320"/>
      <c r="J84" s="318"/>
      <c r="K84" s="319">
        <f t="shared" si="1"/>
        <v>0</v>
      </c>
    </row>
    <row r="85" spans="1:13" s="6" customFormat="1" x14ac:dyDescent="0.3">
      <c r="A85" s="148" t="s">
        <v>175</v>
      </c>
      <c r="B85" s="314"/>
      <c r="C85" s="315"/>
      <c r="D85" s="315"/>
      <c r="E85" s="316"/>
      <c r="F85" s="317"/>
      <c r="G85" s="225"/>
      <c r="H85" s="318"/>
      <c r="I85" s="320"/>
      <c r="J85" s="318"/>
      <c r="K85" s="319">
        <f t="shared" si="1"/>
        <v>0</v>
      </c>
    </row>
    <row r="86" spans="1:13" s="6" customFormat="1" x14ac:dyDescent="0.3">
      <c r="A86" s="148" t="s">
        <v>171</v>
      </c>
      <c r="B86" s="314"/>
      <c r="C86" s="315"/>
      <c r="D86" s="315"/>
      <c r="E86" s="316"/>
      <c r="F86" s="317"/>
      <c r="G86" s="225"/>
      <c r="H86" s="318"/>
      <c r="I86" s="320"/>
      <c r="J86" s="318"/>
      <c r="K86" s="319">
        <f t="shared" si="1"/>
        <v>0</v>
      </c>
    </row>
    <row r="87" spans="1:13" s="6" customFormat="1" x14ac:dyDescent="0.3">
      <c r="A87" s="148" t="s">
        <v>273</v>
      </c>
      <c r="B87" s="314"/>
      <c r="C87" s="315"/>
      <c r="D87" s="315"/>
      <c r="E87" s="316"/>
      <c r="F87" s="317"/>
      <c r="G87" s="225"/>
      <c r="H87" s="318"/>
      <c r="I87" s="320"/>
      <c r="J87" s="318"/>
      <c r="K87" s="319">
        <f t="shared" si="1"/>
        <v>0</v>
      </c>
    </row>
    <row r="88" spans="1:13" s="6" customFormat="1" x14ac:dyDescent="0.3">
      <c r="A88" s="148" t="s">
        <v>259</v>
      </c>
      <c r="B88" s="314">
        <v>18</v>
      </c>
      <c r="C88" s="315"/>
      <c r="D88" s="315"/>
      <c r="E88" s="316"/>
      <c r="F88" s="317">
        <v>4</v>
      </c>
      <c r="G88" s="225">
        <v>1</v>
      </c>
      <c r="H88" s="318"/>
      <c r="I88" s="320"/>
      <c r="J88" s="318"/>
      <c r="K88" s="319">
        <f t="shared" si="1"/>
        <v>23</v>
      </c>
    </row>
    <row r="89" spans="1:13" s="6" customFormat="1" x14ac:dyDescent="0.3">
      <c r="A89" s="148" t="s">
        <v>172</v>
      </c>
      <c r="B89" s="314"/>
      <c r="C89" s="315"/>
      <c r="D89" s="315"/>
      <c r="E89" s="316"/>
      <c r="F89" s="317"/>
      <c r="G89" s="225"/>
      <c r="H89" s="318"/>
      <c r="I89" s="320"/>
      <c r="J89" s="318"/>
      <c r="K89" s="319">
        <f t="shared" si="1"/>
        <v>0</v>
      </c>
    </row>
    <row r="90" spans="1:13" s="6" customFormat="1" x14ac:dyDescent="0.3">
      <c r="A90" s="148" t="s">
        <v>173</v>
      </c>
      <c r="B90" s="314"/>
      <c r="C90" s="315"/>
      <c r="D90" s="315"/>
      <c r="E90" s="316"/>
      <c r="F90" s="317"/>
      <c r="G90" s="225"/>
      <c r="H90" s="318"/>
      <c r="I90" s="320"/>
      <c r="J90" s="318"/>
      <c r="K90" s="319">
        <f t="shared" si="1"/>
        <v>0</v>
      </c>
    </row>
    <row r="91" spans="1:13" s="6" customFormat="1" x14ac:dyDescent="0.3">
      <c r="A91" s="148" t="s">
        <v>213</v>
      </c>
      <c r="B91" s="314"/>
      <c r="C91" s="315"/>
      <c r="D91" s="315"/>
      <c r="E91" s="316"/>
      <c r="F91" s="317"/>
      <c r="G91" s="225"/>
      <c r="H91" s="318"/>
      <c r="I91" s="320"/>
      <c r="J91" s="318"/>
      <c r="K91" s="319">
        <f t="shared" si="1"/>
        <v>0</v>
      </c>
    </row>
    <row r="92" spans="1:13" s="6" customFormat="1" x14ac:dyDescent="0.3">
      <c r="A92" s="148" t="s">
        <v>289</v>
      </c>
      <c r="B92" s="314">
        <v>5</v>
      </c>
      <c r="C92" s="315"/>
      <c r="D92" s="315"/>
      <c r="E92" s="316"/>
      <c r="F92" s="317">
        <v>13</v>
      </c>
      <c r="G92" s="225">
        <v>1</v>
      </c>
      <c r="H92" s="318"/>
      <c r="I92" s="320"/>
      <c r="J92" s="318"/>
      <c r="K92" s="319">
        <f t="shared" si="1"/>
        <v>19</v>
      </c>
      <c r="M92" s="1"/>
    </row>
    <row r="93" spans="1:13" s="6" customFormat="1" x14ac:dyDescent="0.3">
      <c r="A93" s="148" t="s">
        <v>174</v>
      </c>
      <c r="B93" s="314"/>
      <c r="C93" s="315"/>
      <c r="D93" s="315"/>
      <c r="E93" s="316"/>
      <c r="F93" s="317"/>
      <c r="G93" s="225"/>
      <c r="H93" s="318"/>
      <c r="I93" s="320"/>
      <c r="J93" s="318"/>
      <c r="K93" s="319">
        <f t="shared" si="1"/>
        <v>0</v>
      </c>
    </row>
    <row r="94" spans="1:13" s="6" customFormat="1" x14ac:dyDescent="0.3">
      <c r="A94" s="148" t="s">
        <v>452</v>
      </c>
      <c r="B94" s="314"/>
      <c r="C94" s="315"/>
      <c r="D94" s="315"/>
      <c r="E94" s="316"/>
      <c r="F94" s="317"/>
      <c r="G94" s="225"/>
      <c r="H94" s="318"/>
      <c r="I94" s="320"/>
      <c r="J94" s="318"/>
      <c r="K94" s="319">
        <f t="shared" si="1"/>
        <v>0</v>
      </c>
    </row>
    <row r="95" spans="1:13" s="6" customFormat="1" x14ac:dyDescent="0.3">
      <c r="A95" s="148" t="s">
        <v>176</v>
      </c>
      <c r="B95" s="314"/>
      <c r="C95" s="315"/>
      <c r="D95" s="315"/>
      <c r="E95" s="316"/>
      <c r="F95" s="317"/>
      <c r="G95" s="225"/>
      <c r="H95" s="318"/>
      <c r="I95" s="320"/>
      <c r="J95" s="318"/>
      <c r="K95" s="319">
        <f t="shared" si="1"/>
        <v>0</v>
      </c>
    </row>
    <row r="96" spans="1:13" s="6" customFormat="1" x14ac:dyDescent="0.3">
      <c r="A96" s="148" t="s">
        <v>177</v>
      </c>
      <c r="B96" s="314"/>
      <c r="C96" s="315"/>
      <c r="D96" s="315"/>
      <c r="E96" s="316"/>
      <c r="F96" s="317"/>
      <c r="G96" s="225"/>
      <c r="H96" s="318"/>
      <c r="I96" s="320"/>
      <c r="J96" s="318"/>
      <c r="K96" s="319">
        <f t="shared" si="1"/>
        <v>0</v>
      </c>
    </row>
    <row r="97" spans="1:11" s="6" customFormat="1" x14ac:dyDescent="0.3">
      <c r="A97" s="148" t="s">
        <v>178</v>
      </c>
      <c r="B97" s="314"/>
      <c r="C97" s="315"/>
      <c r="D97" s="315"/>
      <c r="E97" s="316"/>
      <c r="F97" s="317"/>
      <c r="G97" s="225"/>
      <c r="H97" s="318"/>
      <c r="I97" s="320"/>
      <c r="J97" s="318"/>
      <c r="K97" s="319">
        <f t="shared" si="1"/>
        <v>0</v>
      </c>
    </row>
    <row r="98" spans="1:11" s="6" customFormat="1" x14ac:dyDescent="0.3">
      <c r="A98" s="148" t="s">
        <v>180</v>
      </c>
      <c r="B98" s="314"/>
      <c r="C98" s="315"/>
      <c r="D98" s="315"/>
      <c r="E98" s="316"/>
      <c r="F98" s="317"/>
      <c r="G98" s="225"/>
      <c r="H98" s="318"/>
      <c r="I98" s="320"/>
      <c r="J98" s="318"/>
      <c r="K98" s="319">
        <f t="shared" si="1"/>
        <v>0</v>
      </c>
    </row>
    <row r="99" spans="1:11" s="6" customFormat="1" x14ac:dyDescent="0.3">
      <c r="A99" s="148" t="s">
        <v>182</v>
      </c>
      <c r="B99" s="314"/>
      <c r="C99" s="315"/>
      <c r="D99" s="315"/>
      <c r="E99" s="316"/>
      <c r="F99" s="317"/>
      <c r="G99" s="225"/>
      <c r="H99" s="318"/>
      <c r="I99" s="320"/>
      <c r="J99" s="318"/>
      <c r="K99" s="319">
        <f t="shared" si="1"/>
        <v>0</v>
      </c>
    </row>
    <row r="100" spans="1:11" s="6" customFormat="1" x14ac:dyDescent="0.3">
      <c r="A100" s="148" t="s">
        <v>183</v>
      </c>
      <c r="B100" s="314"/>
      <c r="C100" s="315"/>
      <c r="D100" s="315"/>
      <c r="E100" s="316"/>
      <c r="F100" s="317"/>
      <c r="G100" s="225"/>
      <c r="H100" s="318"/>
      <c r="I100" s="320"/>
      <c r="J100" s="318"/>
      <c r="K100" s="319">
        <f t="shared" si="1"/>
        <v>0</v>
      </c>
    </row>
    <row r="101" spans="1:11" s="6" customFormat="1" x14ac:dyDescent="0.3">
      <c r="A101" s="148" t="s">
        <v>184</v>
      </c>
      <c r="B101" s="314"/>
      <c r="C101" s="315"/>
      <c r="D101" s="315"/>
      <c r="E101" s="316"/>
      <c r="F101" s="317"/>
      <c r="G101" s="225"/>
      <c r="H101" s="318"/>
      <c r="I101" s="320"/>
      <c r="J101" s="318"/>
      <c r="K101" s="319">
        <f t="shared" si="1"/>
        <v>0</v>
      </c>
    </row>
    <row r="102" spans="1:11" s="6" customFormat="1" x14ac:dyDescent="0.3">
      <c r="A102" s="148" t="s">
        <v>344</v>
      </c>
      <c r="B102" s="314"/>
      <c r="C102" s="315"/>
      <c r="D102" s="315"/>
      <c r="E102" s="316"/>
      <c r="F102" s="317"/>
      <c r="G102" s="225"/>
      <c r="H102" s="318"/>
      <c r="I102" s="320"/>
      <c r="J102" s="318"/>
      <c r="K102" s="319">
        <f t="shared" si="1"/>
        <v>0</v>
      </c>
    </row>
    <row r="103" spans="1:11" s="6" customFormat="1" x14ac:dyDescent="0.3">
      <c r="A103" s="148" t="s">
        <v>185</v>
      </c>
      <c r="B103" s="314"/>
      <c r="C103" s="315"/>
      <c r="D103" s="315"/>
      <c r="E103" s="316"/>
      <c r="F103" s="317"/>
      <c r="G103" s="225"/>
      <c r="H103" s="318"/>
      <c r="I103" s="320"/>
      <c r="J103" s="318"/>
      <c r="K103" s="319">
        <f t="shared" si="1"/>
        <v>0</v>
      </c>
    </row>
    <row r="104" spans="1:11" s="6" customFormat="1" x14ac:dyDescent="0.3">
      <c r="A104" s="148" t="s">
        <v>186</v>
      </c>
      <c r="B104" s="314"/>
      <c r="C104" s="315"/>
      <c r="D104" s="315"/>
      <c r="E104" s="316"/>
      <c r="F104" s="317"/>
      <c r="G104" s="225"/>
      <c r="H104" s="318"/>
      <c r="I104" s="320"/>
      <c r="J104" s="318"/>
      <c r="K104" s="319">
        <f t="shared" si="1"/>
        <v>0</v>
      </c>
    </row>
    <row r="105" spans="1:11" s="6" customFormat="1" x14ac:dyDescent="0.3">
      <c r="A105" s="148" t="s">
        <v>237</v>
      </c>
      <c r="B105" s="314">
        <v>2</v>
      </c>
      <c r="C105" s="315"/>
      <c r="D105" s="315"/>
      <c r="E105" s="316"/>
      <c r="F105" s="317"/>
      <c r="G105" s="225"/>
      <c r="H105" s="318"/>
      <c r="I105" s="320"/>
      <c r="J105" s="318"/>
      <c r="K105" s="319">
        <f t="shared" si="1"/>
        <v>2</v>
      </c>
    </row>
    <row r="106" spans="1:11" s="6" customFormat="1" x14ac:dyDescent="0.3">
      <c r="A106" s="148" t="s">
        <v>194</v>
      </c>
      <c r="B106" s="314"/>
      <c r="C106" s="315"/>
      <c r="D106" s="315"/>
      <c r="E106" s="316"/>
      <c r="F106" s="317"/>
      <c r="G106" s="225"/>
      <c r="H106" s="318"/>
      <c r="I106" s="320"/>
      <c r="J106" s="318"/>
      <c r="K106" s="319">
        <f t="shared" si="1"/>
        <v>0</v>
      </c>
    </row>
    <row r="107" spans="1:11" s="6" customFormat="1" x14ac:dyDescent="0.3">
      <c r="A107" s="148" t="s">
        <v>189</v>
      </c>
      <c r="B107" s="314"/>
      <c r="C107" s="315"/>
      <c r="D107" s="315"/>
      <c r="E107" s="316"/>
      <c r="F107" s="317">
        <v>3</v>
      </c>
      <c r="G107" s="225"/>
      <c r="H107" s="318"/>
      <c r="I107" s="320"/>
      <c r="J107" s="318"/>
      <c r="K107" s="319">
        <f t="shared" si="1"/>
        <v>3</v>
      </c>
    </row>
    <row r="108" spans="1:11" s="6" customFormat="1" x14ac:dyDescent="0.3">
      <c r="A108" s="148" t="s">
        <v>190</v>
      </c>
      <c r="B108" s="314">
        <v>2</v>
      </c>
      <c r="C108" s="315"/>
      <c r="D108" s="315"/>
      <c r="E108" s="316"/>
      <c r="F108" s="317">
        <v>4</v>
      </c>
      <c r="G108" s="225"/>
      <c r="H108" s="318"/>
      <c r="I108" s="320"/>
      <c r="J108" s="318"/>
      <c r="K108" s="319">
        <f t="shared" si="1"/>
        <v>6</v>
      </c>
    </row>
    <row r="109" spans="1:11" s="6" customFormat="1" x14ac:dyDescent="0.3">
      <c r="A109" s="148" t="s">
        <v>192</v>
      </c>
      <c r="B109" s="314"/>
      <c r="C109" s="315"/>
      <c r="D109" s="315"/>
      <c r="E109" s="316"/>
      <c r="F109" s="317"/>
      <c r="G109" s="225"/>
      <c r="H109" s="318"/>
      <c r="I109" s="320"/>
      <c r="J109" s="318"/>
      <c r="K109" s="319">
        <f t="shared" si="1"/>
        <v>0</v>
      </c>
    </row>
    <row r="110" spans="1:11" s="6" customFormat="1" x14ac:dyDescent="0.3">
      <c r="A110" s="148" t="s">
        <v>191</v>
      </c>
      <c r="B110" s="314"/>
      <c r="C110" s="315"/>
      <c r="D110" s="315"/>
      <c r="E110" s="316"/>
      <c r="F110" s="317"/>
      <c r="G110" s="225">
        <v>6</v>
      </c>
      <c r="H110" s="318"/>
      <c r="I110" s="320"/>
      <c r="J110" s="318"/>
      <c r="K110" s="319">
        <f t="shared" si="1"/>
        <v>6</v>
      </c>
    </row>
    <row r="111" spans="1:11" s="6" customFormat="1" x14ac:dyDescent="0.3">
      <c r="A111" s="148" t="s">
        <v>193</v>
      </c>
      <c r="B111" s="314">
        <v>4</v>
      </c>
      <c r="C111" s="315"/>
      <c r="D111" s="315"/>
      <c r="E111" s="316"/>
      <c r="F111" s="317"/>
      <c r="G111" s="225"/>
      <c r="H111" s="318"/>
      <c r="I111" s="320"/>
      <c r="J111" s="318"/>
      <c r="K111" s="319">
        <f t="shared" si="1"/>
        <v>4</v>
      </c>
    </row>
    <row r="112" spans="1:11" s="6" customFormat="1" x14ac:dyDescent="0.3">
      <c r="A112" s="148" t="s">
        <v>196</v>
      </c>
      <c r="B112" s="314">
        <v>2</v>
      </c>
      <c r="C112" s="315"/>
      <c r="D112" s="315"/>
      <c r="E112" s="316"/>
      <c r="F112" s="317"/>
      <c r="G112" s="225"/>
      <c r="H112" s="318"/>
      <c r="I112" s="320"/>
      <c r="J112" s="318"/>
      <c r="K112" s="319">
        <f t="shared" si="1"/>
        <v>2</v>
      </c>
    </row>
    <row r="113" spans="1:11" s="6" customFormat="1" x14ac:dyDescent="0.3">
      <c r="A113" s="148" t="s">
        <v>195</v>
      </c>
      <c r="B113" s="314">
        <v>2</v>
      </c>
      <c r="C113" s="315"/>
      <c r="D113" s="315"/>
      <c r="E113" s="316"/>
      <c r="F113" s="317">
        <v>8</v>
      </c>
      <c r="G113" s="225">
        <v>6</v>
      </c>
      <c r="H113" s="318"/>
      <c r="I113" s="320">
        <v>1</v>
      </c>
      <c r="J113" s="318"/>
      <c r="K113" s="319">
        <f t="shared" si="1"/>
        <v>17</v>
      </c>
    </row>
    <row r="114" spans="1:11" s="6" customFormat="1" x14ac:dyDescent="0.3">
      <c r="A114" s="148" t="s">
        <v>279</v>
      </c>
      <c r="B114" s="314"/>
      <c r="C114" s="315"/>
      <c r="D114" s="315"/>
      <c r="E114" s="316"/>
      <c r="F114" s="317"/>
      <c r="G114" s="225"/>
      <c r="H114" s="318"/>
      <c r="I114" s="320"/>
      <c r="J114" s="318"/>
      <c r="K114" s="319">
        <f t="shared" si="1"/>
        <v>0</v>
      </c>
    </row>
    <row r="115" spans="1:11" s="6" customFormat="1" x14ac:dyDescent="0.3">
      <c r="A115" s="148" t="s">
        <v>197</v>
      </c>
      <c r="B115" s="314"/>
      <c r="C115" s="315"/>
      <c r="D115" s="315"/>
      <c r="E115" s="316"/>
      <c r="F115" s="317"/>
      <c r="G115" s="225"/>
      <c r="H115" s="318"/>
      <c r="I115" s="320"/>
      <c r="J115" s="318"/>
      <c r="K115" s="319">
        <f t="shared" si="1"/>
        <v>0</v>
      </c>
    </row>
    <row r="116" spans="1:11" s="6" customFormat="1" x14ac:dyDescent="0.3">
      <c r="A116" s="148" t="s">
        <v>198</v>
      </c>
      <c r="B116" s="314">
        <v>1</v>
      </c>
      <c r="C116" s="315"/>
      <c r="D116" s="315"/>
      <c r="E116" s="316"/>
      <c r="F116" s="317">
        <v>3</v>
      </c>
      <c r="G116" s="225"/>
      <c r="H116" s="318"/>
      <c r="I116" s="320"/>
      <c r="J116" s="318"/>
      <c r="K116" s="319">
        <f t="shared" si="1"/>
        <v>4</v>
      </c>
    </row>
    <row r="117" spans="1:11" s="6" customFormat="1" x14ac:dyDescent="0.3">
      <c r="A117" s="148" t="s">
        <v>211</v>
      </c>
      <c r="B117" s="314"/>
      <c r="C117" s="315"/>
      <c r="D117" s="315"/>
      <c r="E117" s="316"/>
      <c r="F117" s="317">
        <v>6</v>
      </c>
      <c r="G117" s="225"/>
      <c r="H117" s="318"/>
      <c r="I117" s="320"/>
      <c r="J117" s="318"/>
      <c r="K117" s="319">
        <f t="shared" si="1"/>
        <v>6</v>
      </c>
    </row>
    <row r="118" spans="1:11" s="6" customFormat="1" x14ac:dyDescent="0.3">
      <c r="A118" s="148" t="s">
        <v>204</v>
      </c>
      <c r="B118" s="314"/>
      <c r="C118" s="315"/>
      <c r="D118" s="315"/>
      <c r="E118" s="316"/>
      <c r="F118" s="317"/>
      <c r="G118" s="225"/>
      <c r="H118" s="318"/>
      <c r="I118" s="320"/>
      <c r="J118" s="318"/>
      <c r="K118" s="319">
        <f t="shared" si="1"/>
        <v>0</v>
      </c>
    </row>
    <row r="119" spans="1:11" s="6" customFormat="1" x14ac:dyDescent="0.3">
      <c r="A119" s="148" t="s">
        <v>212</v>
      </c>
      <c r="B119" s="314"/>
      <c r="C119" s="315"/>
      <c r="D119" s="315"/>
      <c r="E119" s="316"/>
      <c r="F119" s="317"/>
      <c r="G119" s="225"/>
      <c r="H119" s="318"/>
      <c r="I119" s="320"/>
      <c r="J119" s="318"/>
      <c r="K119" s="319">
        <f t="shared" si="1"/>
        <v>0</v>
      </c>
    </row>
    <row r="120" spans="1:11" s="6" customFormat="1" x14ac:dyDescent="0.3">
      <c r="A120" s="148" t="s">
        <v>218</v>
      </c>
      <c r="B120" s="314"/>
      <c r="C120" s="315"/>
      <c r="D120" s="315"/>
      <c r="E120" s="316"/>
      <c r="F120" s="317"/>
      <c r="G120" s="225"/>
      <c r="H120" s="318"/>
      <c r="I120" s="320"/>
      <c r="J120" s="318"/>
      <c r="K120" s="319">
        <f t="shared" si="1"/>
        <v>0</v>
      </c>
    </row>
    <row r="121" spans="1:11" s="6" customFormat="1" x14ac:dyDescent="0.3">
      <c r="A121" s="148" t="s">
        <v>219</v>
      </c>
      <c r="B121" s="314">
        <v>2</v>
      </c>
      <c r="C121" s="315"/>
      <c r="D121" s="315"/>
      <c r="E121" s="316"/>
      <c r="F121" s="317">
        <v>29</v>
      </c>
      <c r="G121" s="225"/>
      <c r="H121" s="318"/>
      <c r="I121" s="320"/>
      <c r="J121" s="318"/>
      <c r="K121" s="319">
        <f t="shared" si="1"/>
        <v>31</v>
      </c>
    </row>
    <row r="122" spans="1:11" s="6" customFormat="1" x14ac:dyDescent="0.3">
      <c r="A122" s="148" t="s">
        <v>223</v>
      </c>
      <c r="B122" s="314"/>
      <c r="C122" s="315"/>
      <c r="D122" s="315"/>
      <c r="E122" s="316"/>
      <c r="F122" s="317"/>
      <c r="G122" s="225"/>
      <c r="H122" s="318"/>
      <c r="I122" s="320"/>
      <c r="J122" s="318"/>
      <c r="K122" s="319">
        <f t="shared" si="1"/>
        <v>0</v>
      </c>
    </row>
    <row r="123" spans="1:11" s="6" customFormat="1" x14ac:dyDescent="0.3">
      <c r="A123" s="148" t="s">
        <v>225</v>
      </c>
      <c r="B123" s="314"/>
      <c r="C123" s="315"/>
      <c r="D123" s="315"/>
      <c r="E123" s="316"/>
      <c r="F123" s="317"/>
      <c r="G123" s="225"/>
      <c r="H123" s="318"/>
      <c r="I123" s="320"/>
      <c r="J123" s="318"/>
      <c r="K123" s="319">
        <f t="shared" si="1"/>
        <v>0</v>
      </c>
    </row>
    <row r="124" spans="1:11" s="6" customFormat="1" x14ac:dyDescent="0.3">
      <c r="A124" s="148" t="s">
        <v>226</v>
      </c>
      <c r="B124" s="314"/>
      <c r="C124" s="315"/>
      <c r="D124" s="315"/>
      <c r="E124" s="316"/>
      <c r="F124" s="317"/>
      <c r="G124" s="225"/>
      <c r="H124" s="318"/>
      <c r="I124" s="320"/>
      <c r="J124" s="318"/>
      <c r="K124" s="319">
        <f t="shared" si="1"/>
        <v>0</v>
      </c>
    </row>
    <row r="125" spans="1:11" s="6" customFormat="1" x14ac:dyDescent="0.3">
      <c r="A125" s="148" t="s">
        <v>228</v>
      </c>
      <c r="B125" s="314"/>
      <c r="C125" s="315"/>
      <c r="D125" s="315"/>
      <c r="E125" s="316"/>
      <c r="F125" s="317"/>
      <c r="G125" s="225"/>
      <c r="H125" s="318"/>
      <c r="I125" s="320"/>
      <c r="J125" s="318"/>
      <c r="K125" s="319">
        <f t="shared" si="1"/>
        <v>0</v>
      </c>
    </row>
    <row r="126" spans="1:11" s="6" customFormat="1" x14ac:dyDescent="0.3">
      <c r="A126" s="148" t="s">
        <v>227</v>
      </c>
      <c r="B126" s="314"/>
      <c r="C126" s="315"/>
      <c r="D126" s="315"/>
      <c r="E126" s="316"/>
      <c r="F126" s="317"/>
      <c r="G126" s="225"/>
      <c r="H126" s="318"/>
      <c r="I126" s="320"/>
      <c r="J126" s="318"/>
      <c r="K126" s="319">
        <f t="shared" si="1"/>
        <v>0</v>
      </c>
    </row>
    <row r="127" spans="1:11" s="6" customFormat="1" x14ac:dyDescent="0.3">
      <c r="A127" s="148" t="s">
        <v>233</v>
      </c>
      <c r="B127" s="314">
        <v>4</v>
      </c>
      <c r="C127" s="315"/>
      <c r="D127" s="315"/>
      <c r="E127" s="316"/>
      <c r="F127" s="317">
        <v>2</v>
      </c>
      <c r="G127" s="225"/>
      <c r="H127" s="318"/>
      <c r="I127" s="320"/>
      <c r="J127" s="318"/>
      <c r="K127" s="319">
        <f t="shared" si="1"/>
        <v>6</v>
      </c>
    </row>
    <row r="128" spans="1:11" s="6" customFormat="1" x14ac:dyDescent="0.3">
      <c r="A128" s="148" t="s">
        <v>229</v>
      </c>
      <c r="B128" s="314"/>
      <c r="C128" s="315"/>
      <c r="D128" s="315"/>
      <c r="E128" s="316"/>
      <c r="F128" s="317"/>
      <c r="G128" s="225"/>
      <c r="H128" s="318"/>
      <c r="I128" s="320"/>
      <c r="J128" s="318"/>
      <c r="K128" s="319">
        <f t="shared" si="1"/>
        <v>0</v>
      </c>
    </row>
    <row r="129" spans="1:11" s="6" customFormat="1" x14ac:dyDescent="0.3">
      <c r="A129" s="148" t="s">
        <v>230</v>
      </c>
      <c r="B129" s="314"/>
      <c r="C129" s="315"/>
      <c r="D129" s="315"/>
      <c r="E129" s="316"/>
      <c r="F129" s="317"/>
      <c r="G129" s="225"/>
      <c r="H129" s="318"/>
      <c r="I129" s="320"/>
      <c r="J129" s="318"/>
      <c r="K129" s="319">
        <f t="shared" si="1"/>
        <v>0</v>
      </c>
    </row>
    <row r="130" spans="1:11" s="6" customFormat="1" x14ac:dyDescent="0.3">
      <c r="A130" s="148" t="s">
        <v>231</v>
      </c>
      <c r="B130" s="314"/>
      <c r="C130" s="315"/>
      <c r="D130" s="315"/>
      <c r="E130" s="316"/>
      <c r="F130" s="317"/>
      <c r="G130" s="225"/>
      <c r="H130" s="318"/>
      <c r="I130" s="320"/>
      <c r="J130" s="318"/>
      <c r="K130" s="319">
        <f t="shared" si="1"/>
        <v>0</v>
      </c>
    </row>
    <row r="131" spans="1:11" s="6" customFormat="1" x14ac:dyDescent="0.3">
      <c r="A131" s="148" t="s">
        <v>232</v>
      </c>
      <c r="B131" s="314">
        <v>10</v>
      </c>
      <c r="C131" s="315"/>
      <c r="D131" s="315"/>
      <c r="E131" s="316"/>
      <c r="F131" s="317">
        <v>5</v>
      </c>
      <c r="G131" s="225"/>
      <c r="H131" s="318"/>
      <c r="I131" s="320"/>
      <c r="J131" s="318"/>
      <c r="K131" s="319">
        <f t="shared" si="1"/>
        <v>15</v>
      </c>
    </row>
    <row r="132" spans="1:11" s="6" customFormat="1" x14ac:dyDescent="0.3">
      <c r="A132" s="148" t="s">
        <v>234</v>
      </c>
      <c r="B132" s="314"/>
      <c r="C132" s="315"/>
      <c r="D132" s="315"/>
      <c r="E132" s="316"/>
      <c r="F132" s="317"/>
      <c r="G132" s="225"/>
      <c r="H132" s="318"/>
      <c r="I132" s="320"/>
      <c r="J132" s="318"/>
      <c r="K132" s="319">
        <f t="shared" ref="K132:K195" si="2">SUM(B132,F132:J132)</f>
        <v>0</v>
      </c>
    </row>
    <row r="133" spans="1:11" s="6" customFormat="1" x14ac:dyDescent="0.3">
      <c r="A133" s="148" t="s">
        <v>235</v>
      </c>
      <c r="B133" s="314"/>
      <c r="C133" s="315"/>
      <c r="D133" s="315"/>
      <c r="E133" s="316"/>
      <c r="F133" s="317"/>
      <c r="G133" s="225"/>
      <c r="H133" s="318"/>
      <c r="I133" s="320"/>
      <c r="J133" s="318"/>
      <c r="K133" s="319">
        <f t="shared" si="2"/>
        <v>0</v>
      </c>
    </row>
    <row r="134" spans="1:11" s="6" customFormat="1" x14ac:dyDescent="0.3">
      <c r="A134" s="148" t="s">
        <v>236</v>
      </c>
      <c r="B134" s="314"/>
      <c r="C134" s="315"/>
      <c r="D134" s="315"/>
      <c r="E134" s="316"/>
      <c r="F134" s="317"/>
      <c r="G134" s="225"/>
      <c r="H134" s="318"/>
      <c r="I134" s="320"/>
      <c r="J134" s="318"/>
      <c r="K134" s="319">
        <f t="shared" si="2"/>
        <v>0</v>
      </c>
    </row>
    <row r="135" spans="1:11" s="6" customFormat="1" x14ac:dyDescent="0.3">
      <c r="A135" s="148" t="s">
        <v>239</v>
      </c>
      <c r="B135" s="314"/>
      <c r="C135" s="315"/>
      <c r="D135" s="315"/>
      <c r="E135" s="316"/>
      <c r="F135" s="317"/>
      <c r="G135" s="225"/>
      <c r="H135" s="318"/>
      <c r="I135" s="320"/>
      <c r="J135" s="318"/>
      <c r="K135" s="319">
        <f t="shared" si="2"/>
        <v>0</v>
      </c>
    </row>
    <row r="136" spans="1:11" s="6" customFormat="1" x14ac:dyDescent="0.3">
      <c r="A136" s="148" t="s">
        <v>238</v>
      </c>
      <c r="B136" s="314">
        <v>9</v>
      </c>
      <c r="C136" s="315"/>
      <c r="D136" s="315"/>
      <c r="E136" s="316"/>
      <c r="F136" s="317">
        <v>1</v>
      </c>
      <c r="G136" s="225"/>
      <c r="H136" s="318"/>
      <c r="I136" s="320"/>
      <c r="J136" s="318"/>
      <c r="K136" s="319">
        <f t="shared" si="2"/>
        <v>10</v>
      </c>
    </row>
    <row r="137" spans="1:11" s="6" customFormat="1" x14ac:dyDescent="0.3">
      <c r="A137" s="148" t="s">
        <v>240</v>
      </c>
      <c r="B137" s="314"/>
      <c r="C137" s="315"/>
      <c r="D137" s="315"/>
      <c r="E137" s="316"/>
      <c r="F137" s="317"/>
      <c r="G137" s="225"/>
      <c r="H137" s="318"/>
      <c r="I137" s="320"/>
      <c r="J137" s="318"/>
      <c r="K137" s="319">
        <f t="shared" si="2"/>
        <v>0</v>
      </c>
    </row>
    <row r="138" spans="1:11" s="6" customFormat="1" x14ac:dyDescent="0.3">
      <c r="A138" s="148" t="s">
        <v>241</v>
      </c>
      <c r="B138" s="314"/>
      <c r="C138" s="315"/>
      <c r="D138" s="315"/>
      <c r="E138" s="316"/>
      <c r="F138" s="317"/>
      <c r="G138" s="225"/>
      <c r="H138" s="318"/>
      <c r="I138" s="320"/>
      <c r="J138" s="318"/>
      <c r="K138" s="319">
        <f t="shared" si="2"/>
        <v>0</v>
      </c>
    </row>
    <row r="139" spans="1:11" s="6" customFormat="1" x14ac:dyDescent="0.3">
      <c r="A139" s="148" t="s">
        <v>242</v>
      </c>
      <c r="B139" s="314"/>
      <c r="C139" s="315"/>
      <c r="D139" s="315"/>
      <c r="E139" s="316"/>
      <c r="F139" s="317"/>
      <c r="G139" s="225"/>
      <c r="H139" s="318"/>
      <c r="I139" s="320"/>
      <c r="J139" s="318"/>
      <c r="K139" s="319">
        <f t="shared" si="2"/>
        <v>0</v>
      </c>
    </row>
    <row r="140" spans="1:11" s="6" customFormat="1" x14ac:dyDescent="0.3">
      <c r="A140" s="148" t="s">
        <v>453</v>
      </c>
      <c r="B140" s="314"/>
      <c r="C140" s="315"/>
      <c r="D140" s="315"/>
      <c r="E140" s="316"/>
      <c r="F140" s="317"/>
      <c r="G140" s="225"/>
      <c r="H140" s="318"/>
      <c r="I140" s="320"/>
      <c r="J140" s="318"/>
      <c r="K140" s="319">
        <f t="shared" si="2"/>
        <v>0</v>
      </c>
    </row>
    <row r="141" spans="1:11" s="6" customFormat="1" x14ac:dyDescent="0.3">
      <c r="A141" s="148" t="s">
        <v>247</v>
      </c>
      <c r="B141" s="314"/>
      <c r="C141" s="315"/>
      <c r="D141" s="315"/>
      <c r="E141" s="316"/>
      <c r="F141" s="317"/>
      <c r="G141" s="225"/>
      <c r="H141" s="318"/>
      <c r="I141" s="320"/>
      <c r="J141" s="318"/>
      <c r="K141" s="319">
        <f t="shared" si="2"/>
        <v>0</v>
      </c>
    </row>
    <row r="142" spans="1:11" s="6" customFormat="1" x14ac:dyDescent="0.3">
      <c r="A142" s="148" t="s">
        <v>246</v>
      </c>
      <c r="B142" s="314"/>
      <c r="C142" s="315"/>
      <c r="D142" s="315"/>
      <c r="E142" s="316"/>
      <c r="F142" s="317"/>
      <c r="G142" s="225"/>
      <c r="H142" s="318"/>
      <c r="I142" s="320"/>
      <c r="J142" s="318"/>
      <c r="K142" s="319">
        <f t="shared" si="2"/>
        <v>0</v>
      </c>
    </row>
    <row r="143" spans="1:11" s="6" customFormat="1" x14ac:dyDescent="0.3">
      <c r="A143" s="148" t="s">
        <v>249</v>
      </c>
      <c r="B143" s="314"/>
      <c r="C143" s="315"/>
      <c r="D143" s="315"/>
      <c r="E143" s="316"/>
      <c r="F143" s="317">
        <v>10</v>
      </c>
      <c r="G143" s="225">
        <v>1</v>
      </c>
      <c r="H143" s="318"/>
      <c r="I143" s="320"/>
      <c r="J143" s="318"/>
      <c r="K143" s="319">
        <f t="shared" si="2"/>
        <v>11</v>
      </c>
    </row>
    <row r="144" spans="1:11" s="6" customFormat="1" x14ac:dyDescent="0.3">
      <c r="A144" s="148" t="s">
        <v>252</v>
      </c>
      <c r="B144" s="314"/>
      <c r="C144" s="315"/>
      <c r="D144" s="315"/>
      <c r="E144" s="316"/>
      <c r="F144" s="317"/>
      <c r="G144" s="225"/>
      <c r="H144" s="318"/>
      <c r="I144" s="320"/>
      <c r="J144" s="318"/>
      <c r="K144" s="319">
        <f t="shared" si="2"/>
        <v>0</v>
      </c>
    </row>
    <row r="145" spans="1:13" s="6" customFormat="1" x14ac:dyDescent="0.3">
      <c r="A145" s="148" t="s">
        <v>253</v>
      </c>
      <c r="B145" s="314"/>
      <c r="C145" s="315"/>
      <c r="D145" s="315"/>
      <c r="E145" s="316"/>
      <c r="F145" s="317"/>
      <c r="G145" s="225"/>
      <c r="H145" s="318"/>
      <c r="I145" s="320"/>
      <c r="J145" s="318"/>
      <c r="K145" s="319">
        <f t="shared" si="2"/>
        <v>0</v>
      </c>
    </row>
    <row r="146" spans="1:13" s="6" customFormat="1" x14ac:dyDescent="0.3">
      <c r="A146" s="148" t="s">
        <v>251</v>
      </c>
      <c r="B146" s="314"/>
      <c r="C146" s="315"/>
      <c r="D146" s="315"/>
      <c r="E146" s="316"/>
      <c r="F146" s="317"/>
      <c r="G146" s="225"/>
      <c r="H146" s="318"/>
      <c r="I146" s="320"/>
      <c r="J146" s="318"/>
      <c r="K146" s="319">
        <f t="shared" si="2"/>
        <v>0</v>
      </c>
    </row>
    <row r="147" spans="1:13" s="6" customFormat="1" x14ac:dyDescent="0.3">
      <c r="A147" s="148" t="s">
        <v>153</v>
      </c>
      <c r="B147" s="314"/>
      <c r="C147" s="315"/>
      <c r="D147" s="315"/>
      <c r="E147" s="316"/>
      <c r="F147" s="317"/>
      <c r="G147" s="225"/>
      <c r="H147" s="318"/>
      <c r="I147" s="320"/>
      <c r="J147" s="318"/>
      <c r="K147" s="319">
        <f t="shared" si="2"/>
        <v>0</v>
      </c>
    </row>
    <row r="148" spans="1:13" s="6" customFormat="1" x14ac:dyDescent="0.3">
      <c r="A148" s="148" t="s">
        <v>254</v>
      </c>
      <c r="B148" s="314"/>
      <c r="C148" s="315"/>
      <c r="D148" s="315"/>
      <c r="E148" s="316"/>
      <c r="F148" s="317"/>
      <c r="G148" s="225"/>
      <c r="H148" s="318"/>
      <c r="I148" s="320"/>
      <c r="J148" s="318"/>
      <c r="K148" s="319">
        <f t="shared" si="2"/>
        <v>0</v>
      </c>
    </row>
    <row r="149" spans="1:13" s="6" customFormat="1" x14ac:dyDescent="0.3">
      <c r="A149" s="148" t="s">
        <v>244</v>
      </c>
      <c r="B149" s="314"/>
      <c r="C149" s="315"/>
      <c r="D149" s="315"/>
      <c r="E149" s="316"/>
      <c r="F149" s="317"/>
      <c r="G149" s="225"/>
      <c r="H149" s="318"/>
      <c r="I149" s="320"/>
      <c r="J149" s="318"/>
      <c r="K149" s="319">
        <f t="shared" si="2"/>
        <v>0</v>
      </c>
    </row>
    <row r="150" spans="1:13" s="6" customFormat="1" x14ac:dyDescent="0.3">
      <c r="A150" s="148" t="s">
        <v>255</v>
      </c>
      <c r="B150" s="314"/>
      <c r="C150" s="315"/>
      <c r="D150" s="315"/>
      <c r="E150" s="316"/>
      <c r="F150" s="317"/>
      <c r="G150" s="225"/>
      <c r="H150" s="318"/>
      <c r="I150" s="320"/>
      <c r="J150" s="318"/>
      <c r="K150" s="319">
        <f t="shared" si="2"/>
        <v>0</v>
      </c>
    </row>
    <row r="151" spans="1:13" s="6" customFormat="1" x14ac:dyDescent="0.3">
      <c r="A151" s="148" t="s">
        <v>270</v>
      </c>
      <c r="B151" s="314"/>
      <c r="C151" s="315"/>
      <c r="D151" s="315"/>
      <c r="E151" s="316"/>
      <c r="F151" s="317"/>
      <c r="G151" s="225"/>
      <c r="H151" s="318"/>
      <c r="I151" s="320"/>
      <c r="J151" s="318"/>
      <c r="K151" s="319">
        <f t="shared" si="2"/>
        <v>0</v>
      </c>
    </row>
    <row r="152" spans="1:13" s="6" customFormat="1" x14ac:dyDescent="0.3">
      <c r="A152" s="148" t="s">
        <v>257</v>
      </c>
      <c r="B152" s="314"/>
      <c r="C152" s="315"/>
      <c r="D152" s="315"/>
      <c r="E152" s="316"/>
      <c r="F152" s="317"/>
      <c r="G152" s="225"/>
      <c r="H152" s="318"/>
      <c r="I152" s="320"/>
      <c r="J152" s="318"/>
      <c r="K152" s="319">
        <f t="shared" si="2"/>
        <v>0</v>
      </c>
    </row>
    <row r="153" spans="1:13" s="6" customFormat="1" x14ac:dyDescent="0.3">
      <c r="A153" s="148" t="s">
        <v>258</v>
      </c>
      <c r="B153" s="314"/>
      <c r="C153" s="315"/>
      <c r="D153" s="315"/>
      <c r="E153" s="316"/>
      <c r="F153" s="317"/>
      <c r="G153" s="225"/>
      <c r="H153" s="318"/>
      <c r="I153" s="320"/>
      <c r="J153" s="318"/>
      <c r="K153" s="319">
        <f t="shared" si="2"/>
        <v>0</v>
      </c>
    </row>
    <row r="154" spans="1:13" s="6" customFormat="1" x14ac:dyDescent="0.3">
      <c r="A154" s="148" t="s">
        <v>260</v>
      </c>
      <c r="B154" s="314"/>
      <c r="C154" s="315"/>
      <c r="D154" s="315"/>
      <c r="E154" s="316"/>
      <c r="F154" s="317"/>
      <c r="G154" s="225"/>
      <c r="H154" s="318"/>
      <c r="I154" s="320"/>
      <c r="J154" s="318"/>
      <c r="K154" s="319">
        <f t="shared" si="2"/>
        <v>0</v>
      </c>
    </row>
    <row r="155" spans="1:13" s="6" customFormat="1" x14ac:dyDescent="0.3">
      <c r="A155" s="148" t="s">
        <v>265</v>
      </c>
      <c r="B155" s="314">
        <v>3</v>
      </c>
      <c r="C155" s="315"/>
      <c r="D155" s="315"/>
      <c r="E155" s="316"/>
      <c r="F155" s="317"/>
      <c r="G155" s="225">
        <v>2</v>
      </c>
      <c r="H155" s="318"/>
      <c r="I155" s="320"/>
      <c r="J155" s="318"/>
      <c r="K155" s="319">
        <f t="shared" si="2"/>
        <v>5</v>
      </c>
      <c r="M155" s="1"/>
    </row>
    <row r="156" spans="1:13" s="6" customFormat="1" x14ac:dyDescent="0.3">
      <c r="A156" s="148" t="s">
        <v>508</v>
      </c>
      <c r="B156" s="314"/>
      <c r="C156" s="315"/>
      <c r="D156" s="315"/>
      <c r="E156" s="316"/>
      <c r="F156" s="317"/>
      <c r="G156" s="225"/>
      <c r="H156" s="318"/>
      <c r="I156" s="320"/>
      <c r="J156" s="318"/>
      <c r="K156" s="319">
        <f t="shared" si="2"/>
        <v>0</v>
      </c>
    </row>
    <row r="157" spans="1:13" s="6" customFormat="1" x14ac:dyDescent="0.3">
      <c r="A157" s="148" t="s">
        <v>126</v>
      </c>
      <c r="B157" s="314"/>
      <c r="C157" s="315"/>
      <c r="D157" s="315"/>
      <c r="E157" s="316"/>
      <c r="F157" s="317"/>
      <c r="G157" s="225"/>
      <c r="H157" s="318"/>
      <c r="I157" s="320"/>
      <c r="J157" s="318"/>
      <c r="K157" s="319">
        <f t="shared" si="2"/>
        <v>0</v>
      </c>
    </row>
    <row r="158" spans="1:13" s="6" customFormat="1" x14ac:dyDescent="0.3">
      <c r="A158" s="148" t="s">
        <v>314</v>
      </c>
      <c r="B158" s="314"/>
      <c r="C158" s="315"/>
      <c r="D158" s="315"/>
      <c r="E158" s="316"/>
      <c r="F158" s="317"/>
      <c r="G158" s="225"/>
      <c r="H158" s="318"/>
      <c r="I158" s="320"/>
      <c r="J158" s="318"/>
      <c r="K158" s="319">
        <f t="shared" si="2"/>
        <v>0</v>
      </c>
    </row>
    <row r="159" spans="1:13" s="6" customFormat="1" x14ac:dyDescent="0.3">
      <c r="A159" s="148" t="s">
        <v>140</v>
      </c>
      <c r="B159" s="314"/>
      <c r="C159" s="315"/>
      <c r="D159" s="315"/>
      <c r="E159" s="316"/>
      <c r="F159" s="317"/>
      <c r="G159" s="225"/>
      <c r="H159" s="318"/>
      <c r="I159" s="320"/>
      <c r="J159" s="318"/>
      <c r="K159" s="319">
        <f t="shared" si="2"/>
        <v>0</v>
      </c>
      <c r="M159" s="1"/>
    </row>
    <row r="160" spans="1:13" s="6" customFormat="1" x14ac:dyDescent="0.3">
      <c r="A160" s="148" t="s">
        <v>268</v>
      </c>
      <c r="B160" s="314"/>
      <c r="C160" s="315"/>
      <c r="D160" s="315"/>
      <c r="E160" s="316"/>
      <c r="F160" s="317"/>
      <c r="G160" s="225"/>
      <c r="H160" s="318"/>
      <c r="I160" s="320"/>
      <c r="J160" s="318"/>
      <c r="K160" s="319">
        <f t="shared" si="2"/>
        <v>0</v>
      </c>
    </row>
    <row r="161" spans="1:11" s="6" customFormat="1" x14ac:dyDescent="0.3">
      <c r="A161" s="148" t="s">
        <v>343</v>
      </c>
      <c r="B161" s="314"/>
      <c r="C161" s="315"/>
      <c r="D161" s="315"/>
      <c r="E161" s="316"/>
      <c r="F161" s="317"/>
      <c r="G161" s="225"/>
      <c r="H161" s="318"/>
      <c r="I161" s="320"/>
      <c r="J161" s="318"/>
      <c r="K161" s="319">
        <f t="shared" si="2"/>
        <v>0</v>
      </c>
    </row>
    <row r="162" spans="1:11" s="6" customFormat="1" x14ac:dyDescent="0.3">
      <c r="A162" s="148" t="s">
        <v>269</v>
      </c>
      <c r="B162" s="314"/>
      <c r="C162" s="315"/>
      <c r="D162" s="315"/>
      <c r="E162" s="316"/>
      <c r="F162" s="317"/>
      <c r="G162" s="225"/>
      <c r="H162" s="318"/>
      <c r="I162" s="320"/>
      <c r="J162" s="318"/>
      <c r="K162" s="319">
        <f t="shared" si="2"/>
        <v>0</v>
      </c>
    </row>
    <row r="163" spans="1:11" s="6" customFormat="1" x14ac:dyDescent="0.3">
      <c r="A163" s="148" t="s">
        <v>263</v>
      </c>
      <c r="B163" s="314"/>
      <c r="C163" s="315"/>
      <c r="D163" s="315"/>
      <c r="E163" s="316"/>
      <c r="F163" s="317"/>
      <c r="G163" s="225"/>
      <c r="H163" s="318"/>
      <c r="I163" s="320"/>
      <c r="J163" s="318"/>
      <c r="K163" s="319">
        <f t="shared" si="2"/>
        <v>0</v>
      </c>
    </row>
    <row r="164" spans="1:11" s="6" customFormat="1" x14ac:dyDescent="0.3">
      <c r="A164" s="148" t="s">
        <v>261</v>
      </c>
      <c r="B164" s="314"/>
      <c r="C164" s="315"/>
      <c r="D164" s="315"/>
      <c r="E164" s="316"/>
      <c r="F164" s="317"/>
      <c r="G164" s="225"/>
      <c r="H164" s="318"/>
      <c r="I164" s="320"/>
      <c r="J164" s="318"/>
      <c r="K164" s="319">
        <f t="shared" si="2"/>
        <v>0</v>
      </c>
    </row>
    <row r="165" spans="1:11" s="6" customFormat="1" x14ac:dyDescent="0.3">
      <c r="A165" s="148" t="s">
        <v>262</v>
      </c>
      <c r="B165" s="314"/>
      <c r="C165" s="315"/>
      <c r="D165" s="315"/>
      <c r="E165" s="316"/>
      <c r="F165" s="317"/>
      <c r="G165" s="225"/>
      <c r="H165" s="318"/>
      <c r="I165" s="320"/>
      <c r="J165" s="318"/>
      <c r="K165" s="319">
        <f t="shared" si="2"/>
        <v>0</v>
      </c>
    </row>
    <row r="166" spans="1:11" s="6" customFormat="1" x14ac:dyDescent="0.3">
      <c r="A166" s="148" t="s">
        <v>264</v>
      </c>
      <c r="B166" s="314"/>
      <c r="C166" s="315"/>
      <c r="D166" s="315"/>
      <c r="E166" s="316"/>
      <c r="F166" s="317"/>
      <c r="G166" s="225"/>
      <c r="H166" s="318"/>
      <c r="I166" s="320"/>
      <c r="J166" s="318"/>
      <c r="K166" s="319">
        <f t="shared" si="2"/>
        <v>0</v>
      </c>
    </row>
    <row r="167" spans="1:11" s="6" customFormat="1" x14ac:dyDescent="0.3">
      <c r="A167" s="148" t="s">
        <v>266</v>
      </c>
      <c r="B167" s="314"/>
      <c r="C167" s="315"/>
      <c r="D167" s="315"/>
      <c r="E167" s="316"/>
      <c r="F167" s="317"/>
      <c r="G167" s="225"/>
      <c r="H167" s="318"/>
      <c r="I167" s="320"/>
      <c r="J167" s="318"/>
      <c r="K167" s="319">
        <f t="shared" si="2"/>
        <v>0</v>
      </c>
    </row>
    <row r="168" spans="1:11" s="6" customFormat="1" x14ac:dyDescent="0.3">
      <c r="A168" s="148" t="s">
        <v>267</v>
      </c>
      <c r="B168" s="314">
        <v>9</v>
      </c>
      <c r="C168" s="315">
        <v>3</v>
      </c>
      <c r="D168" s="315">
        <v>1</v>
      </c>
      <c r="E168" s="316"/>
      <c r="F168" s="317">
        <v>1</v>
      </c>
      <c r="G168" s="225">
        <v>1</v>
      </c>
      <c r="H168" s="318"/>
      <c r="I168" s="320"/>
      <c r="J168" s="318"/>
      <c r="K168" s="319">
        <f t="shared" si="2"/>
        <v>11</v>
      </c>
    </row>
    <row r="169" spans="1:11" s="6" customFormat="1" x14ac:dyDescent="0.3">
      <c r="A169" s="148" t="s">
        <v>296</v>
      </c>
      <c r="B169" s="314"/>
      <c r="C169" s="315"/>
      <c r="D169" s="315"/>
      <c r="E169" s="316"/>
      <c r="F169" s="317"/>
      <c r="G169" s="225"/>
      <c r="H169" s="318"/>
      <c r="I169" s="320"/>
      <c r="J169" s="318"/>
      <c r="K169" s="319">
        <f t="shared" si="2"/>
        <v>0</v>
      </c>
    </row>
    <row r="170" spans="1:11" s="6" customFormat="1" x14ac:dyDescent="0.3">
      <c r="A170" s="148" t="s">
        <v>248</v>
      </c>
      <c r="B170" s="314"/>
      <c r="C170" s="315"/>
      <c r="D170" s="315"/>
      <c r="E170" s="316"/>
      <c r="F170" s="317"/>
      <c r="G170" s="225"/>
      <c r="H170" s="318"/>
      <c r="I170" s="320"/>
      <c r="J170" s="318"/>
      <c r="K170" s="319">
        <f t="shared" si="2"/>
        <v>0</v>
      </c>
    </row>
    <row r="171" spans="1:11" s="6" customFormat="1" x14ac:dyDescent="0.3">
      <c r="A171" s="148" t="s">
        <v>250</v>
      </c>
      <c r="B171" s="314"/>
      <c r="C171" s="315"/>
      <c r="D171" s="315"/>
      <c r="E171" s="316"/>
      <c r="F171" s="317"/>
      <c r="G171" s="225"/>
      <c r="H171" s="318"/>
      <c r="I171" s="320"/>
      <c r="J171" s="318"/>
      <c r="K171" s="319">
        <f t="shared" si="2"/>
        <v>0</v>
      </c>
    </row>
    <row r="172" spans="1:11" s="6" customFormat="1" x14ac:dyDescent="0.3">
      <c r="A172" s="148" t="s">
        <v>245</v>
      </c>
      <c r="B172" s="314"/>
      <c r="C172" s="315"/>
      <c r="D172" s="315"/>
      <c r="E172" s="316"/>
      <c r="F172" s="317"/>
      <c r="G172" s="225"/>
      <c r="H172" s="318"/>
      <c r="I172" s="320"/>
      <c r="J172" s="318"/>
      <c r="K172" s="319">
        <f t="shared" si="2"/>
        <v>0</v>
      </c>
    </row>
    <row r="173" spans="1:11" s="6" customFormat="1" x14ac:dyDescent="0.3">
      <c r="A173" s="148" t="s">
        <v>272</v>
      </c>
      <c r="B173" s="314"/>
      <c r="C173" s="315"/>
      <c r="D173" s="315"/>
      <c r="E173" s="316"/>
      <c r="F173" s="317"/>
      <c r="G173" s="225"/>
      <c r="H173" s="318"/>
      <c r="I173" s="320"/>
      <c r="J173" s="318"/>
      <c r="K173" s="319">
        <f t="shared" si="2"/>
        <v>0</v>
      </c>
    </row>
    <row r="174" spans="1:11" s="6" customFormat="1" x14ac:dyDescent="0.3">
      <c r="A174" s="148" t="s">
        <v>271</v>
      </c>
      <c r="B174" s="314"/>
      <c r="C174" s="315"/>
      <c r="D174" s="315"/>
      <c r="E174" s="316"/>
      <c r="F174" s="317"/>
      <c r="G174" s="225"/>
      <c r="H174" s="318"/>
      <c r="I174" s="320"/>
      <c r="J174" s="318"/>
      <c r="K174" s="319">
        <f t="shared" si="2"/>
        <v>0</v>
      </c>
    </row>
    <row r="175" spans="1:11" s="6" customFormat="1" x14ac:dyDescent="0.3">
      <c r="A175" s="148" t="s">
        <v>274</v>
      </c>
      <c r="B175" s="314"/>
      <c r="C175" s="315"/>
      <c r="D175" s="315"/>
      <c r="E175" s="316"/>
      <c r="F175" s="317"/>
      <c r="G175" s="225"/>
      <c r="H175" s="318"/>
      <c r="I175" s="320"/>
      <c r="J175" s="318"/>
      <c r="K175" s="319">
        <f t="shared" si="2"/>
        <v>0</v>
      </c>
    </row>
    <row r="176" spans="1:11" s="6" customFormat="1" x14ac:dyDescent="0.3">
      <c r="A176" s="148" t="s">
        <v>275</v>
      </c>
      <c r="B176" s="314"/>
      <c r="C176" s="315"/>
      <c r="D176" s="315"/>
      <c r="E176" s="316"/>
      <c r="F176" s="317"/>
      <c r="G176" s="225"/>
      <c r="H176" s="318"/>
      <c r="I176" s="320"/>
      <c r="J176" s="318"/>
      <c r="K176" s="319">
        <f t="shared" si="2"/>
        <v>0</v>
      </c>
    </row>
    <row r="177" spans="1:11" s="6" customFormat="1" x14ac:dyDescent="0.3">
      <c r="A177" s="148" t="s">
        <v>276</v>
      </c>
      <c r="B177" s="314"/>
      <c r="C177" s="315"/>
      <c r="D177" s="315"/>
      <c r="E177" s="316"/>
      <c r="F177" s="317"/>
      <c r="G177" s="225"/>
      <c r="H177" s="318"/>
      <c r="I177" s="320"/>
      <c r="J177" s="318"/>
      <c r="K177" s="319">
        <f t="shared" si="2"/>
        <v>0</v>
      </c>
    </row>
    <row r="178" spans="1:11" s="6" customFormat="1" x14ac:dyDescent="0.3">
      <c r="A178" s="148" t="s">
        <v>277</v>
      </c>
      <c r="B178" s="314"/>
      <c r="C178" s="315"/>
      <c r="D178" s="315"/>
      <c r="E178" s="316"/>
      <c r="F178" s="317"/>
      <c r="G178" s="225"/>
      <c r="H178" s="318"/>
      <c r="I178" s="320"/>
      <c r="J178" s="318"/>
      <c r="K178" s="319">
        <f t="shared" si="2"/>
        <v>0</v>
      </c>
    </row>
    <row r="179" spans="1:11" s="6" customFormat="1" x14ac:dyDescent="0.3">
      <c r="A179" s="148" t="s">
        <v>166</v>
      </c>
      <c r="B179" s="314"/>
      <c r="C179" s="315"/>
      <c r="D179" s="315"/>
      <c r="E179" s="316"/>
      <c r="F179" s="317"/>
      <c r="G179" s="225">
        <v>1</v>
      </c>
      <c r="H179" s="318"/>
      <c r="I179" s="320"/>
      <c r="J179" s="318"/>
      <c r="K179" s="319">
        <f t="shared" si="2"/>
        <v>1</v>
      </c>
    </row>
    <row r="180" spans="1:11" s="6" customFormat="1" x14ac:dyDescent="0.3">
      <c r="A180" s="148" t="s">
        <v>278</v>
      </c>
      <c r="B180" s="314"/>
      <c r="C180" s="315"/>
      <c r="D180" s="315"/>
      <c r="E180" s="316"/>
      <c r="F180" s="317"/>
      <c r="G180" s="225"/>
      <c r="H180" s="318"/>
      <c r="I180" s="320"/>
      <c r="J180" s="318"/>
      <c r="K180" s="319">
        <f t="shared" si="2"/>
        <v>0</v>
      </c>
    </row>
    <row r="181" spans="1:11" s="6" customFormat="1" x14ac:dyDescent="0.3">
      <c r="A181" s="148" t="s">
        <v>280</v>
      </c>
      <c r="B181" s="314">
        <v>8</v>
      </c>
      <c r="C181" s="315"/>
      <c r="D181" s="315"/>
      <c r="E181" s="316"/>
      <c r="F181" s="317">
        <v>7</v>
      </c>
      <c r="G181" s="225">
        <v>1</v>
      </c>
      <c r="H181" s="318"/>
      <c r="I181" s="320"/>
      <c r="J181" s="318"/>
      <c r="K181" s="319">
        <f t="shared" si="2"/>
        <v>16</v>
      </c>
    </row>
    <row r="182" spans="1:11" s="6" customFormat="1" x14ac:dyDescent="0.3">
      <c r="A182" s="148" t="s">
        <v>282</v>
      </c>
      <c r="B182" s="314">
        <v>55</v>
      </c>
      <c r="C182" s="315">
        <v>1</v>
      </c>
      <c r="D182" s="315"/>
      <c r="E182" s="316"/>
      <c r="F182" s="317">
        <v>25</v>
      </c>
      <c r="G182" s="225">
        <v>4</v>
      </c>
      <c r="H182" s="318"/>
      <c r="I182" s="320">
        <v>1</v>
      </c>
      <c r="J182" s="318"/>
      <c r="K182" s="319">
        <f t="shared" si="2"/>
        <v>85</v>
      </c>
    </row>
    <row r="183" spans="1:11" s="6" customFormat="1" x14ac:dyDescent="0.3">
      <c r="A183" s="148" t="s">
        <v>181</v>
      </c>
      <c r="B183" s="314"/>
      <c r="C183" s="315"/>
      <c r="D183" s="315"/>
      <c r="E183" s="316"/>
      <c r="F183" s="317"/>
      <c r="G183" s="225"/>
      <c r="H183" s="318"/>
      <c r="I183" s="320"/>
      <c r="J183" s="318"/>
      <c r="K183" s="319">
        <f t="shared" si="2"/>
        <v>0</v>
      </c>
    </row>
    <row r="184" spans="1:11" s="6" customFormat="1" x14ac:dyDescent="0.3">
      <c r="A184" s="148" t="s">
        <v>348</v>
      </c>
      <c r="B184" s="314"/>
      <c r="C184" s="315"/>
      <c r="D184" s="315"/>
      <c r="E184" s="316"/>
      <c r="F184" s="317"/>
      <c r="G184" s="225"/>
      <c r="H184" s="318"/>
      <c r="I184" s="320"/>
      <c r="J184" s="318"/>
      <c r="K184" s="319">
        <f t="shared" si="2"/>
        <v>0</v>
      </c>
    </row>
    <row r="185" spans="1:11" s="6" customFormat="1" x14ac:dyDescent="0.3">
      <c r="A185" s="148" t="s">
        <v>281</v>
      </c>
      <c r="B185" s="314"/>
      <c r="C185" s="315"/>
      <c r="D185" s="315"/>
      <c r="E185" s="316"/>
      <c r="F185" s="317"/>
      <c r="G185" s="225"/>
      <c r="H185" s="318"/>
      <c r="I185" s="320"/>
      <c r="J185" s="318"/>
      <c r="K185" s="319">
        <f t="shared" si="2"/>
        <v>0</v>
      </c>
    </row>
    <row r="186" spans="1:11" s="6" customFormat="1" x14ac:dyDescent="0.3">
      <c r="A186" s="148" t="s">
        <v>210</v>
      </c>
      <c r="B186" s="314"/>
      <c r="C186" s="315"/>
      <c r="D186" s="315"/>
      <c r="E186" s="316"/>
      <c r="F186" s="317"/>
      <c r="G186" s="225"/>
      <c r="H186" s="318"/>
      <c r="I186" s="320"/>
      <c r="J186" s="318"/>
      <c r="K186" s="319">
        <f t="shared" si="2"/>
        <v>0</v>
      </c>
    </row>
    <row r="187" spans="1:11" s="6" customFormat="1" x14ac:dyDescent="0.3">
      <c r="A187" s="148" t="s">
        <v>284</v>
      </c>
      <c r="B187" s="314"/>
      <c r="C187" s="315"/>
      <c r="D187" s="315"/>
      <c r="E187" s="316"/>
      <c r="F187" s="317"/>
      <c r="G187" s="225"/>
      <c r="H187" s="318"/>
      <c r="I187" s="320"/>
      <c r="J187" s="318"/>
      <c r="K187" s="319">
        <f t="shared" si="2"/>
        <v>0</v>
      </c>
    </row>
    <row r="188" spans="1:11" s="6" customFormat="1" x14ac:dyDescent="0.3">
      <c r="A188" s="148" t="s">
        <v>286</v>
      </c>
      <c r="B188" s="314">
        <v>3</v>
      </c>
      <c r="C188" s="315"/>
      <c r="D188" s="315"/>
      <c r="E188" s="316"/>
      <c r="F188" s="317">
        <v>1</v>
      </c>
      <c r="G188" s="225">
        <v>2</v>
      </c>
      <c r="H188" s="318"/>
      <c r="I188" s="320"/>
      <c r="J188" s="318"/>
      <c r="K188" s="319">
        <f t="shared" si="2"/>
        <v>6</v>
      </c>
    </row>
    <row r="189" spans="1:11" s="6" customFormat="1" x14ac:dyDescent="0.3">
      <c r="A189" s="148" t="s">
        <v>287</v>
      </c>
      <c r="B189" s="314">
        <v>2</v>
      </c>
      <c r="C189" s="315"/>
      <c r="D189" s="315"/>
      <c r="E189" s="316"/>
      <c r="F189" s="317">
        <v>13</v>
      </c>
      <c r="G189" s="225"/>
      <c r="H189" s="318"/>
      <c r="I189" s="320"/>
      <c r="J189" s="318"/>
      <c r="K189" s="319">
        <f t="shared" si="2"/>
        <v>15</v>
      </c>
    </row>
    <row r="190" spans="1:11" s="6" customFormat="1" x14ac:dyDescent="0.3">
      <c r="A190" s="148" t="s">
        <v>288</v>
      </c>
      <c r="B190" s="314"/>
      <c r="C190" s="315"/>
      <c r="D190" s="315"/>
      <c r="E190" s="316"/>
      <c r="F190" s="317"/>
      <c r="G190" s="225"/>
      <c r="H190" s="318"/>
      <c r="I190" s="320"/>
      <c r="J190" s="318"/>
      <c r="K190" s="319">
        <f t="shared" si="2"/>
        <v>0</v>
      </c>
    </row>
    <row r="191" spans="1:11" s="6" customFormat="1" x14ac:dyDescent="0.3">
      <c r="A191" s="148" t="s">
        <v>311</v>
      </c>
      <c r="B191" s="314"/>
      <c r="C191" s="315"/>
      <c r="D191" s="315"/>
      <c r="E191" s="316"/>
      <c r="F191" s="317"/>
      <c r="G191" s="225"/>
      <c r="H191" s="318"/>
      <c r="I191" s="320"/>
      <c r="J191" s="318"/>
      <c r="K191" s="319">
        <f t="shared" si="2"/>
        <v>0</v>
      </c>
    </row>
    <row r="192" spans="1:11" s="6" customFormat="1" x14ac:dyDescent="0.3">
      <c r="A192" s="148" t="s">
        <v>309</v>
      </c>
      <c r="B192" s="314"/>
      <c r="C192" s="315"/>
      <c r="D192" s="315"/>
      <c r="E192" s="316"/>
      <c r="F192" s="317"/>
      <c r="G192" s="225"/>
      <c r="H192" s="318"/>
      <c r="I192" s="320"/>
      <c r="J192" s="318"/>
      <c r="K192" s="319">
        <f t="shared" si="2"/>
        <v>0</v>
      </c>
    </row>
    <row r="193" spans="1:11" s="6" customFormat="1" x14ac:dyDescent="0.3">
      <c r="A193" s="148" t="s">
        <v>312</v>
      </c>
      <c r="B193" s="314"/>
      <c r="C193" s="315"/>
      <c r="D193" s="315"/>
      <c r="E193" s="316"/>
      <c r="F193" s="317"/>
      <c r="G193" s="225"/>
      <c r="H193" s="318"/>
      <c r="I193" s="320"/>
      <c r="J193" s="318"/>
      <c r="K193" s="319">
        <f t="shared" si="2"/>
        <v>0</v>
      </c>
    </row>
    <row r="194" spans="1:11" s="6" customFormat="1" x14ac:dyDescent="0.3">
      <c r="A194" s="148" t="s">
        <v>121</v>
      </c>
      <c r="B194" s="314"/>
      <c r="C194" s="315"/>
      <c r="D194" s="315"/>
      <c r="E194" s="316"/>
      <c r="F194" s="317"/>
      <c r="G194" s="225"/>
      <c r="H194" s="318"/>
      <c r="I194" s="320"/>
      <c r="J194" s="318"/>
      <c r="K194" s="319">
        <f t="shared" si="2"/>
        <v>0</v>
      </c>
    </row>
    <row r="195" spans="1:11" s="6" customFormat="1" x14ac:dyDescent="0.3">
      <c r="A195" s="148" t="s">
        <v>310</v>
      </c>
      <c r="B195" s="314"/>
      <c r="C195" s="315"/>
      <c r="D195" s="315"/>
      <c r="E195" s="316"/>
      <c r="F195" s="317"/>
      <c r="G195" s="225"/>
      <c r="H195" s="318"/>
      <c r="I195" s="320"/>
      <c r="J195" s="318"/>
      <c r="K195" s="319">
        <f t="shared" si="2"/>
        <v>0</v>
      </c>
    </row>
    <row r="196" spans="1:11" s="6" customFormat="1" x14ac:dyDescent="0.3">
      <c r="A196" s="148" t="s">
        <v>313</v>
      </c>
      <c r="B196" s="314"/>
      <c r="C196" s="315"/>
      <c r="D196" s="315"/>
      <c r="E196" s="316"/>
      <c r="F196" s="317"/>
      <c r="G196" s="225"/>
      <c r="H196" s="318"/>
      <c r="I196" s="320"/>
      <c r="J196" s="318"/>
      <c r="K196" s="319">
        <f t="shared" ref="K196:K254" si="3">SUM(B196,F196:J196)</f>
        <v>0</v>
      </c>
    </row>
    <row r="197" spans="1:11" s="6" customFormat="1" x14ac:dyDescent="0.3">
      <c r="A197" s="148" t="s">
        <v>290</v>
      </c>
      <c r="B197" s="314"/>
      <c r="C197" s="315"/>
      <c r="D197" s="315"/>
      <c r="E197" s="316"/>
      <c r="F197" s="317"/>
      <c r="G197" s="225"/>
      <c r="H197" s="318"/>
      <c r="I197" s="320"/>
      <c r="J197" s="318"/>
      <c r="K197" s="319">
        <f t="shared" si="3"/>
        <v>0</v>
      </c>
    </row>
    <row r="198" spans="1:11" s="6" customFormat="1" x14ac:dyDescent="0.3">
      <c r="A198" s="148" t="s">
        <v>316</v>
      </c>
      <c r="B198" s="314"/>
      <c r="C198" s="315"/>
      <c r="D198" s="315"/>
      <c r="E198" s="316"/>
      <c r="F198" s="317"/>
      <c r="G198" s="225"/>
      <c r="H198" s="318"/>
      <c r="I198" s="320"/>
      <c r="J198" s="318"/>
      <c r="K198" s="319">
        <f t="shared" si="3"/>
        <v>0</v>
      </c>
    </row>
    <row r="199" spans="1:11" s="6" customFormat="1" x14ac:dyDescent="0.3">
      <c r="A199" s="148" t="s">
        <v>293</v>
      </c>
      <c r="B199" s="314"/>
      <c r="C199" s="315"/>
      <c r="D199" s="315"/>
      <c r="E199" s="316"/>
      <c r="F199" s="317"/>
      <c r="G199" s="225"/>
      <c r="H199" s="318"/>
      <c r="I199" s="320"/>
      <c r="J199" s="318"/>
      <c r="K199" s="319">
        <f t="shared" si="3"/>
        <v>0</v>
      </c>
    </row>
    <row r="200" spans="1:11" s="6" customFormat="1" x14ac:dyDescent="0.3">
      <c r="A200" s="148" t="s">
        <v>315</v>
      </c>
      <c r="B200" s="314"/>
      <c r="C200" s="315"/>
      <c r="D200" s="315"/>
      <c r="E200" s="316"/>
      <c r="F200" s="317"/>
      <c r="G200" s="225"/>
      <c r="H200" s="318"/>
      <c r="I200" s="320"/>
      <c r="J200" s="318"/>
      <c r="K200" s="319">
        <f t="shared" si="3"/>
        <v>0</v>
      </c>
    </row>
    <row r="201" spans="1:11" s="6" customFormat="1" x14ac:dyDescent="0.3">
      <c r="A201" s="148" t="s">
        <v>294</v>
      </c>
      <c r="B201" s="314"/>
      <c r="C201" s="315"/>
      <c r="D201" s="315"/>
      <c r="E201" s="316"/>
      <c r="F201" s="317"/>
      <c r="G201" s="225"/>
      <c r="H201" s="318"/>
      <c r="I201" s="320"/>
      <c r="J201" s="318"/>
      <c r="K201" s="319">
        <f t="shared" si="3"/>
        <v>0</v>
      </c>
    </row>
    <row r="202" spans="1:11" s="6" customFormat="1" x14ac:dyDescent="0.3">
      <c r="A202" s="148" t="s">
        <v>295</v>
      </c>
      <c r="B202" s="314"/>
      <c r="C202" s="315"/>
      <c r="D202" s="315"/>
      <c r="E202" s="316"/>
      <c r="F202" s="317"/>
      <c r="G202" s="225"/>
      <c r="H202" s="318"/>
      <c r="I202" s="320"/>
      <c r="J202" s="318"/>
      <c r="K202" s="319">
        <f t="shared" si="3"/>
        <v>0</v>
      </c>
    </row>
    <row r="203" spans="1:11" s="6" customFormat="1" x14ac:dyDescent="0.3">
      <c r="A203" s="148" t="s">
        <v>305</v>
      </c>
      <c r="B203" s="314"/>
      <c r="C203" s="315"/>
      <c r="D203" s="315"/>
      <c r="E203" s="316"/>
      <c r="F203" s="317"/>
      <c r="G203" s="225"/>
      <c r="H203" s="318"/>
      <c r="I203" s="320"/>
      <c r="J203" s="318"/>
      <c r="K203" s="319">
        <f t="shared" si="3"/>
        <v>0</v>
      </c>
    </row>
    <row r="204" spans="1:11" s="6" customFormat="1" x14ac:dyDescent="0.3">
      <c r="A204" s="148" t="s">
        <v>297</v>
      </c>
      <c r="B204" s="314"/>
      <c r="C204" s="315"/>
      <c r="D204" s="315"/>
      <c r="E204" s="316"/>
      <c r="F204" s="317"/>
      <c r="G204" s="225"/>
      <c r="H204" s="318"/>
      <c r="I204" s="320"/>
      <c r="J204" s="318"/>
      <c r="K204" s="319">
        <f t="shared" si="3"/>
        <v>0</v>
      </c>
    </row>
    <row r="205" spans="1:11" s="6" customFormat="1" x14ac:dyDescent="0.3">
      <c r="A205" s="148" t="s">
        <v>298</v>
      </c>
      <c r="B205" s="314"/>
      <c r="C205" s="315"/>
      <c r="D205" s="315"/>
      <c r="E205" s="316"/>
      <c r="F205" s="317"/>
      <c r="G205" s="225"/>
      <c r="H205" s="318"/>
      <c r="I205" s="320"/>
      <c r="J205" s="318"/>
      <c r="K205" s="319">
        <f t="shared" si="3"/>
        <v>0</v>
      </c>
    </row>
    <row r="206" spans="1:11" s="6" customFormat="1" x14ac:dyDescent="0.3">
      <c r="A206" s="148" t="s">
        <v>299</v>
      </c>
      <c r="B206" s="314"/>
      <c r="C206" s="315"/>
      <c r="D206" s="315"/>
      <c r="E206" s="316"/>
      <c r="F206" s="317"/>
      <c r="G206" s="225"/>
      <c r="H206" s="318"/>
      <c r="I206" s="320"/>
      <c r="J206" s="318"/>
      <c r="K206" s="319">
        <f t="shared" si="3"/>
        <v>0</v>
      </c>
    </row>
    <row r="207" spans="1:11" s="6" customFormat="1" x14ac:dyDescent="0.3">
      <c r="A207" s="148" t="s">
        <v>300</v>
      </c>
      <c r="B207" s="314">
        <v>9</v>
      </c>
      <c r="C207" s="315">
        <v>2</v>
      </c>
      <c r="D207" s="315"/>
      <c r="E207" s="316"/>
      <c r="F207" s="317">
        <v>20</v>
      </c>
      <c r="G207" s="225">
        <v>7</v>
      </c>
      <c r="H207" s="318"/>
      <c r="I207" s="320">
        <v>1</v>
      </c>
      <c r="J207" s="318"/>
      <c r="K207" s="319">
        <f t="shared" si="3"/>
        <v>37</v>
      </c>
    </row>
    <row r="208" spans="1:11" s="6" customFormat="1" x14ac:dyDescent="0.3">
      <c r="A208" s="148" t="s">
        <v>347</v>
      </c>
      <c r="B208" s="314">
        <v>2</v>
      </c>
      <c r="C208" s="315"/>
      <c r="D208" s="315"/>
      <c r="E208" s="316"/>
      <c r="F208" s="317"/>
      <c r="G208" s="225">
        <v>2</v>
      </c>
      <c r="H208" s="318"/>
      <c r="I208" s="320"/>
      <c r="J208" s="318"/>
      <c r="K208" s="319">
        <f t="shared" si="3"/>
        <v>4</v>
      </c>
    </row>
    <row r="209" spans="1:13" s="6" customFormat="1" x14ac:dyDescent="0.3">
      <c r="A209" s="148" t="s">
        <v>301</v>
      </c>
      <c r="B209" s="314">
        <v>9</v>
      </c>
      <c r="C209" s="315"/>
      <c r="D209" s="315"/>
      <c r="E209" s="316"/>
      <c r="F209" s="317">
        <v>1</v>
      </c>
      <c r="G209" s="225">
        <v>4</v>
      </c>
      <c r="H209" s="318"/>
      <c r="I209" s="320"/>
      <c r="J209" s="318"/>
      <c r="K209" s="319">
        <f t="shared" si="3"/>
        <v>14</v>
      </c>
    </row>
    <row r="210" spans="1:13" s="6" customFormat="1" x14ac:dyDescent="0.3">
      <c r="A210" s="148" t="s">
        <v>302</v>
      </c>
      <c r="B210" s="314"/>
      <c r="C210" s="315"/>
      <c r="D210" s="315"/>
      <c r="E210" s="316"/>
      <c r="F210" s="317"/>
      <c r="G210" s="225"/>
      <c r="H210" s="318"/>
      <c r="I210" s="320"/>
      <c r="J210" s="318"/>
      <c r="K210" s="319">
        <f t="shared" si="3"/>
        <v>0</v>
      </c>
    </row>
    <row r="211" spans="1:13" s="6" customFormat="1" x14ac:dyDescent="0.3">
      <c r="A211" s="148" t="s">
        <v>201</v>
      </c>
      <c r="B211" s="314"/>
      <c r="C211" s="315"/>
      <c r="D211" s="315"/>
      <c r="E211" s="316"/>
      <c r="F211" s="317"/>
      <c r="G211" s="225">
        <v>2</v>
      </c>
      <c r="H211" s="318"/>
      <c r="I211" s="320"/>
      <c r="J211" s="318"/>
      <c r="K211" s="319">
        <f t="shared" si="3"/>
        <v>2</v>
      </c>
    </row>
    <row r="212" spans="1:13" s="6" customFormat="1" x14ac:dyDescent="0.3">
      <c r="A212" s="148" t="s">
        <v>352</v>
      </c>
      <c r="B212" s="314"/>
      <c r="C212" s="315"/>
      <c r="D212" s="315"/>
      <c r="E212" s="316"/>
      <c r="F212" s="317"/>
      <c r="G212" s="225"/>
      <c r="H212" s="318"/>
      <c r="I212" s="320"/>
      <c r="J212" s="318"/>
      <c r="K212" s="319">
        <f t="shared" si="3"/>
        <v>0</v>
      </c>
      <c r="M212" s="1"/>
    </row>
    <row r="213" spans="1:13" s="6" customFormat="1" x14ac:dyDescent="0.3">
      <c r="A213" s="148" t="s">
        <v>320</v>
      </c>
      <c r="B213" s="314">
        <v>15</v>
      </c>
      <c r="C213" s="315">
        <v>1</v>
      </c>
      <c r="D213" s="315"/>
      <c r="E213" s="316"/>
      <c r="F213" s="317">
        <v>22</v>
      </c>
      <c r="G213" s="225"/>
      <c r="H213" s="318"/>
      <c r="I213" s="320"/>
      <c r="J213" s="318"/>
      <c r="K213" s="319">
        <f t="shared" si="3"/>
        <v>37</v>
      </c>
      <c r="M213" s="1"/>
    </row>
    <row r="214" spans="1:13" s="6" customFormat="1" x14ac:dyDescent="0.3">
      <c r="A214" s="148" t="s">
        <v>203</v>
      </c>
      <c r="B214" s="314"/>
      <c r="C214" s="315"/>
      <c r="D214" s="315"/>
      <c r="E214" s="316"/>
      <c r="F214" s="317"/>
      <c r="G214" s="225"/>
      <c r="H214" s="318"/>
      <c r="I214" s="320"/>
      <c r="J214" s="318"/>
      <c r="K214" s="319">
        <f t="shared" si="3"/>
        <v>0</v>
      </c>
    </row>
    <row r="215" spans="1:13" s="6" customFormat="1" x14ac:dyDescent="0.3">
      <c r="A215" s="148" t="s">
        <v>307</v>
      </c>
      <c r="B215" s="314"/>
      <c r="C215" s="315"/>
      <c r="D215" s="315"/>
      <c r="E215" s="316"/>
      <c r="F215" s="317"/>
      <c r="G215" s="225"/>
      <c r="H215" s="318"/>
      <c r="I215" s="320"/>
      <c r="J215" s="318"/>
      <c r="K215" s="319">
        <f t="shared" si="3"/>
        <v>0</v>
      </c>
    </row>
    <row r="216" spans="1:13" s="6" customFormat="1" x14ac:dyDescent="0.3">
      <c r="A216" s="148" t="s">
        <v>351</v>
      </c>
      <c r="B216" s="314"/>
      <c r="C216" s="315"/>
      <c r="D216" s="315"/>
      <c r="E216" s="316"/>
      <c r="F216" s="317"/>
      <c r="G216" s="225"/>
      <c r="H216" s="318"/>
      <c r="I216" s="320"/>
      <c r="J216" s="318"/>
      <c r="K216" s="319">
        <f t="shared" si="3"/>
        <v>0</v>
      </c>
    </row>
    <row r="217" spans="1:13" s="6" customFormat="1" x14ac:dyDescent="0.3">
      <c r="A217" s="148" t="s">
        <v>308</v>
      </c>
      <c r="B217" s="314"/>
      <c r="C217" s="315"/>
      <c r="D217" s="315"/>
      <c r="E217" s="316"/>
      <c r="F217" s="317"/>
      <c r="G217" s="225"/>
      <c r="H217" s="318"/>
      <c r="I217" s="320"/>
      <c r="J217" s="318"/>
      <c r="K217" s="319">
        <f t="shared" si="3"/>
        <v>0</v>
      </c>
    </row>
    <row r="218" spans="1:13" s="6" customFormat="1" x14ac:dyDescent="0.3">
      <c r="A218" s="148" t="s">
        <v>321</v>
      </c>
      <c r="B218" s="314"/>
      <c r="C218" s="315"/>
      <c r="D218" s="315"/>
      <c r="E218" s="316"/>
      <c r="F218" s="317"/>
      <c r="G218" s="225"/>
      <c r="H218" s="318"/>
      <c r="I218" s="320"/>
      <c r="J218" s="318"/>
      <c r="K218" s="319">
        <f t="shared" si="3"/>
        <v>0</v>
      </c>
    </row>
    <row r="219" spans="1:13" s="6" customFormat="1" x14ac:dyDescent="0.3">
      <c r="A219" s="148" t="s">
        <v>317</v>
      </c>
      <c r="B219" s="314"/>
      <c r="C219" s="315"/>
      <c r="D219" s="315"/>
      <c r="E219" s="316"/>
      <c r="F219" s="317"/>
      <c r="G219" s="225"/>
      <c r="H219" s="318"/>
      <c r="I219" s="320"/>
      <c r="J219" s="318"/>
      <c r="K219" s="319">
        <f t="shared" si="3"/>
        <v>0</v>
      </c>
    </row>
    <row r="220" spans="1:13" s="6" customFormat="1" x14ac:dyDescent="0.3">
      <c r="A220" s="148" t="s">
        <v>323</v>
      </c>
      <c r="B220" s="314"/>
      <c r="C220" s="315"/>
      <c r="D220" s="315"/>
      <c r="E220" s="316"/>
      <c r="F220" s="317"/>
      <c r="G220" s="225"/>
      <c r="H220" s="318"/>
      <c r="I220" s="320"/>
      <c r="J220" s="318"/>
      <c r="K220" s="319">
        <f t="shared" si="3"/>
        <v>0</v>
      </c>
    </row>
    <row r="221" spans="1:13" s="6" customFormat="1" x14ac:dyDescent="0.3">
      <c r="A221" s="148" t="s">
        <v>324</v>
      </c>
      <c r="B221" s="314"/>
      <c r="C221" s="315"/>
      <c r="D221" s="315"/>
      <c r="E221" s="316"/>
      <c r="F221" s="317"/>
      <c r="G221" s="225"/>
      <c r="H221" s="318"/>
      <c r="I221" s="320"/>
      <c r="J221" s="318"/>
      <c r="K221" s="319">
        <f t="shared" si="3"/>
        <v>0</v>
      </c>
    </row>
    <row r="222" spans="1:13" s="6" customFormat="1" x14ac:dyDescent="0.3">
      <c r="A222" s="148" t="s">
        <v>318</v>
      </c>
      <c r="B222" s="314"/>
      <c r="C222" s="315"/>
      <c r="D222" s="315"/>
      <c r="E222" s="316"/>
      <c r="F222" s="317"/>
      <c r="G222" s="225"/>
      <c r="H222" s="318"/>
      <c r="I222" s="320"/>
      <c r="J222" s="318"/>
      <c r="K222" s="319">
        <f t="shared" si="3"/>
        <v>0</v>
      </c>
    </row>
    <row r="223" spans="1:13" s="6" customFormat="1" x14ac:dyDescent="0.3">
      <c r="A223" s="148" t="s">
        <v>325</v>
      </c>
      <c r="B223" s="314"/>
      <c r="C223" s="315"/>
      <c r="D223" s="315"/>
      <c r="E223" s="316"/>
      <c r="F223" s="317"/>
      <c r="G223" s="225"/>
      <c r="H223" s="318"/>
      <c r="I223" s="320"/>
      <c r="J223" s="318"/>
      <c r="K223" s="319">
        <f t="shared" si="3"/>
        <v>0</v>
      </c>
    </row>
    <row r="224" spans="1:13" s="6" customFormat="1" x14ac:dyDescent="0.3">
      <c r="A224" s="148" t="s">
        <v>327</v>
      </c>
      <c r="B224" s="314">
        <v>3</v>
      </c>
      <c r="C224" s="315"/>
      <c r="D224" s="315"/>
      <c r="E224" s="316"/>
      <c r="F224" s="317"/>
      <c r="G224" s="225"/>
      <c r="H224" s="318"/>
      <c r="I224" s="320"/>
      <c r="J224" s="318"/>
      <c r="K224" s="319">
        <f t="shared" si="3"/>
        <v>3</v>
      </c>
    </row>
    <row r="225" spans="1:11" s="6" customFormat="1" x14ac:dyDescent="0.3">
      <c r="A225" s="148" t="s">
        <v>329</v>
      </c>
      <c r="B225" s="314"/>
      <c r="C225" s="315"/>
      <c r="D225" s="315"/>
      <c r="E225" s="316"/>
      <c r="F225" s="317"/>
      <c r="G225" s="225"/>
      <c r="H225" s="318"/>
      <c r="I225" s="320"/>
      <c r="J225" s="318"/>
      <c r="K225" s="319">
        <f t="shared" si="3"/>
        <v>0</v>
      </c>
    </row>
    <row r="226" spans="1:11" s="6" customFormat="1" x14ac:dyDescent="0.3">
      <c r="A226" s="148" t="s">
        <v>330</v>
      </c>
      <c r="B226" s="314"/>
      <c r="C226" s="315"/>
      <c r="D226" s="315"/>
      <c r="E226" s="316"/>
      <c r="F226" s="317"/>
      <c r="G226" s="225"/>
      <c r="H226" s="318"/>
      <c r="I226" s="320"/>
      <c r="J226" s="318"/>
      <c r="K226" s="319">
        <f t="shared" si="3"/>
        <v>0</v>
      </c>
    </row>
    <row r="227" spans="1:11" s="6" customFormat="1" x14ac:dyDescent="0.3">
      <c r="A227" s="148" t="s">
        <v>331</v>
      </c>
      <c r="B227" s="314"/>
      <c r="C227" s="315"/>
      <c r="D227" s="315"/>
      <c r="E227" s="316"/>
      <c r="F227" s="317"/>
      <c r="G227" s="225"/>
      <c r="H227" s="318"/>
      <c r="I227" s="320"/>
      <c r="J227" s="318"/>
      <c r="K227" s="319">
        <f t="shared" si="3"/>
        <v>0</v>
      </c>
    </row>
    <row r="228" spans="1:11" s="6" customFormat="1" x14ac:dyDescent="0.3">
      <c r="A228" s="148" t="s">
        <v>332</v>
      </c>
      <c r="B228" s="314"/>
      <c r="C228" s="315"/>
      <c r="D228" s="315"/>
      <c r="E228" s="316"/>
      <c r="F228" s="317"/>
      <c r="G228" s="225"/>
      <c r="H228" s="318"/>
      <c r="I228" s="320"/>
      <c r="J228" s="318"/>
      <c r="K228" s="319">
        <f t="shared" si="3"/>
        <v>0</v>
      </c>
    </row>
    <row r="229" spans="1:11" s="6" customFormat="1" x14ac:dyDescent="0.3">
      <c r="A229" s="148" t="s">
        <v>303</v>
      </c>
      <c r="B229" s="314"/>
      <c r="C229" s="315"/>
      <c r="D229" s="315"/>
      <c r="E229" s="316"/>
      <c r="F229" s="317"/>
      <c r="G229" s="225"/>
      <c r="H229" s="318"/>
      <c r="I229" s="320"/>
      <c r="J229" s="318"/>
      <c r="K229" s="319">
        <f t="shared" si="3"/>
        <v>0</v>
      </c>
    </row>
    <row r="230" spans="1:11" s="6" customFormat="1" x14ac:dyDescent="0.3">
      <c r="A230" s="148" t="s">
        <v>333</v>
      </c>
      <c r="B230" s="314"/>
      <c r="C230" s="315"/>
      <c r="D230" s="315"/>
      <c r="E230" s="316"/>
      <c r="F230" s="317"/>
      <c r="G230" s="225"/>
      <c r="H230" s="318"/>
      <c r="I230" s="320"/>
      <c r="J230" s="318"/>
      <c r="K230" s="319">
        <f t="shared" si="3"/>
        <v>0</v>
      </c>
    </row>
    <row r="231" spans="1:11" s="6" customFormat="1" x14ac:dyDescent="0.3">
      <c r="A231" s="148" t="s">
        <v>334</v>
      </c>
      <c r="B231" s="314">
        <v>7</v>
      </c>
      <c r="C231" s="315"/>
      <c r="D231" s="315"/>
      <c r="E231" s="316"/>
      <c r="F231" s="317">
        <v>54</v>
      </c>
      <c r="G231" s="225"/>
      <c r="H231" s="318"/>
      <c r="I231" s="320"/>
      <c r="J231" s="318"/>
      <c r="K231" s="319">
        <f t="shared" si="3"/>
        <v>61</v>
      </c>
    </row>
    <row r="232" spans="1:11" s="6" customFormat="1" x14ac:dyDescent="0.3">
      <c r="A232" s="148" t="s">
        <v>335</v>
      </c>
      <c r="B232" s="314"/>
      <c r="C232" s="315"/>
      <c r="D232" s="315"/>
      <c r="E232" s="316"/>
      <c r="F232" s="317"/>
      <c r="G232" s="225"/>
      <c r="H232" s="318"/>
      <c r="I232" s="320"/>
      <c r="J232" s="318"/>
      <c r="K232" s="319">
        <f t="shared" si="3"/>
        <v>0</v>
      </c>
    </row>
    <row r="233" spans="1:11" s="6" customFormat="1" x14ac:dyDescent="0.3">
      <c r="A233" s="148" t="s">
        <v>336</v>
      </c>
      <c r="B233" s="314"/>
      <c r="C233" s="315"/>
      <c r="D233" s="315"/>
      <c r="E233" s="316"/>
      <c r="F233" s="317"/>
      <c r="G233" s="225"/>
      <c r="H233" s="318"/>
      <c r="I233" s="320"/>
      <c r="J233" s="318"/>
      <c r="K233" s="319">
        <f t="shared" si="3"/>
        <v>0</v>
      </c>
    </row>
    <row r="234" spans="1:11" s="6" customFormat="1" x14ac:dyDescent="0.3">
      <c r="A234" s="148" t="s">
        <v>337</v>
      </c>
      <c r="B234" s="314"/>
      <c r="C234" s="315"/>
      <c r="D234" s="315"/>
      <c r="E234" s="316"/>
      <c r="F234" s="317"/>
      <c r="G234" s="225"/>
      <c r="H234" s="318"/>
      <c r="I234" s="320"/>
      <c r="J234" s="318"/>
      <c r="K234" s="319">
        <f t="shared" si="3"/>
        <v>0</v>
      </c>
    </row>
    <row r="235" spans="1:11" s="6" customFormat="1" x14ac:dyDescent="0.3">
      <c r="A235" s="148" t="s">
        <v>338</v>
      </c>
      <c r="B235" s="314"/>
      <c r="C235" s="315"/>
      <c r="D235" s="315"/>
      <c r="E235" s="316"/>
      <c r="F235" s="317"/>
      <c r="G235" s="225"/>
      <c r="H235" s="318"/>
      <c r="I235" s="320"/>
      <c r="J235" s="318"/>
      <c r="K235" s="319">
        <f t="shared" si="3"/>
        <v>0</v>
      </c>
    </row>
    <row r="236" spans="1:11" s="6" customFormat="1" x14ac:dyDescent="0.3">
      <c r="A236" s="148" t="s">
        <v>339</v>
      </c>
      <c r="B236" s="314"/>
      <c r="C236" s="315"/>
      <c r="D236" s="315"/>
      <c r="E236" s="316">
        <v>3</v>
      </c>
      <c r="F236" s="317">
        <v>20</v>
      </c>
      <c r="G236" s="225"/>
      <c r="H236" s="318"/>
      <c r="I236" s="320"/>
      <c r="J236" s="318"/>
      <c r="K236" s="319">
        <f t="shared" si="3"/>
        <v>20</v>
      </c>
    </row>
    <row r="237" spans="1:11" s="6" customFormat="1" x14ac:dyDescent="0.3">
      <c r="A237" s="148" t="s">
        <v>454</v>
      </c>
      <c r="B237" s="314"/>
      <c r="C237" s="315"/>
      <c r="D237" s="315"/>
      <c r="E237" s="316"/>
      <c r="F237" s="317"/>
      <c r="G237" s="225"/>
      <c r="H237" s="318"/>
      <c r="I237" s="320"/>
      <c r="J237" s="318"/>
      <c r="K237" s="319">
        <f t="shared" si="3"/>
        <v>0</v>
      </c>
    </row>
    <row r="238" spans="1:11" s="6" customFormat="1" x14ac:dyDescent="0.3">
      <c r="A238" s="148" t="s">
        <v>159</v>
      </c>
      <c r="B238" s="314"/>
      <c r="C238" s="315"/>
      <c r="D238" s="315"/>
      <c r="E238" s="316"/>
      <c r="F238" s="317"/>
      <c r="G238" s="225"/>
      <c r="H238" s="318"/>
      <c r="I238" s="320"/>
      <c r="J238" s="318"/>
      <c r="K238" s="319">
        <f t="shared" si="3"/>
        <v>0</v>
      </c>
    </row>
    <row r="239" spans="1:11" s="6" customFormat="1" x14ac:dyDescent="0.3">
      <c r="A239" s="148" t="s">
        <v>345</v>
      </c>
      <c r="B239" s="314">
        <v>10</v>
      </c>
      <c r="C239" s="315">
        <v>3</v>
      </c>
      <c r="D239" s="315"/>
      <c r="E239" s="316"/>
      <c r="F239" s="317"/>
      <c r="G239" s="225">
        <v>6</v>
      </c>
      <c r="H239" s="318"/>
      <c r="I239" s="320"/>
      <c r="J239" s="318"/>
      <c r="K239" s="319">
        <f t="shared" si="3"/>
        <v>16</v>
      </c>
    </row>
    <row r="240" spans="1:11" s="6" customFormat="1" x14ac:dyDescent="0.3">
      <c r="A240" s="148" t="s">
        <v>179</v>
      </c>
      <c r="B240" s="314"/>
      <c r="C240" s="315"/>
      <c r="D240" s="315"/>
      <c r="E240" s="316"/>
      <c r="F240" s="317"/>
      <c r="G240" s="225"/>
      <c r="H240" s="318"/>
      <c r="I240" s="320"/>
      <c r="J240" s="318"/>
      <c r="K240" s="319">
        <f t="shared" si="3"/>
        <v>0</v>
      </c>
    </row>
    <row r="241" spans="1:13" s="6" customFormat="1" x14ac:dyDescent="0.3">
      <c r="A241" s="148" t="s">
        <v>200</v>
      </c>
      <c r="B241" s="314"/>
      <c r="C241" s="315"/>
      <c r="D241" s="315"/>
      <c r="E241" s="316"/>
      <c r="F241" s="317"/>
      <c r="G241" s="225"/>
      <c r="H241" s="318"/>
      <c r="I241" s="320"/>
      <c r="J241" s="318"/>
      <c r="K241" s="319">
        <f t="shared" si="3"/>
        <v>0</v>
      </c>
    </row>
    <row r="242" spans="1:13" s="6" customFormat="1" x14ac:dyDescent="0.3">
      <c r="A242" s="148" t="s">
        <v>243</v>
      </c>
      <c r="B242" s="314"/>
      <c r="C242" s="315"/>
      <c r="D242" s="315"/>
      <c r="E242" s="316"/>
      <c r="F242" s="317"/>
      <c r="G242" s="225"/>
      <c r="H242" s="318"/>
      <c r="I242" s="320"/>
      <c r="J242" s="318"/>
      <c r="K242" s="319">
        <f t="shared" si="3"/>
        <v>0</v>
      </c>
    </row>
    <row r="243" spans="1:13" s="6" customFormat="1" x14ac:dyDescent="0.3">
      <c r="A243" s="148" t="s">
        <v>326</v>
      </c>
      <c r="B243" s="314"/>
      <c r="C243" s="315"/>
      <c r="D243" s="315"/>
      <c r="E243" s="316"/>
      <c r="F243" s="317"/>
      <c r="G243" s="225"/>
      <c r="H243" s="318"/>
      <c r="I243" s="320"/>
      <c r="J243" s="318"/>
      <c r="K243" s="319">
        <f t="shared" si="3"/>
        <v>0</v>
      </c>
    </row>
    <row r="244" spans="1:13" s="6" customFormat="1" x14ac:dyDescent="0.3">
      <c r="A244" s="148" t="s">
        <v>304</v>
      </c>
      <c r="B244" s="314">
        <v>2</v>
      </c>
      <c r="C244" s="315"/>
      <c r="D244" s="315"/>
      <c r="E244" s="316"/>
      <c r="F244" s="317"/>
      <c r="G244" s="225">
        <v>1</v>
      </c>
      <c r="H244" s="318"/>
      <c r="I244" s="320"/>
      <c r="J244" s="318"/>
      <c r="K244" s="319">
        <f t="shared" si="3"/>
        <v>3</v>
      </c>
    </row>
    <row r="245" spans="1:13" s="6" customFormat="1" x14ac:dyDescent="0.3">
      <c r="A245" s="148" t="s">
        <v>66</v>
      </c>
      <c r="B245" s="314"/>
      <c r="C245" s="315"/>
      <c r="D245" s="315"/>
      <c r="E245" s="316"/>
      <c r="F245" s="317"/>
      <c r="G245" s="225"/>
      <c r="H245" s="318"/>
      <c r="I245" s="320"/>
      <c r="J245" s="318"/>
      <c r="K245" s="319">
        <f t="shared" si="3"/>
        <v>0</v>
      </c>
    </row>
    <row r="246" spans="1:13" s="6" customFormat="1" x14ac:dyDescent="0.3">
      <c r="A246" s="148" t="s">
        <v>149</v>
      </c>
      <c r="B246" s="314"/>
      <c r="C246" s="315"/>
      <c r="D246" s="315"/>
      <c r="E246" s="316"/>
      <c r="F246" s="317"/>
      <c r="G246" s="225"/>
      <c r="H246" s="318"/>
      <c r="I246" s="320"/>
      <c r="J246" s="318"/>
      <c r="K246" s="319">
        <f t="shared" si="3"/>
        <v>0</v>
      </c>
    </row>
    <row r="247" spans="1:13" s="6" customFormat="1" x14ac:dyDescent="0.3">
      <c r="A247" s="148" t="s">
        <v>340</v>
      </c>
      <c r="B247" s="314"/>
      <c r="C247" s="315"/>
      <c r="D247" s="315"/>
      <c r="E247" s="316"/>
      <c r="F247" s="317"/>
      <c r="G247" s="225"/>
      <c r="H247" s="318"/>
      <c r="I247" s="320"/>
      <c r="J247" s="318"/>
      <c r="K247" s="319">
        <f t="shared" si="3"/>
        <v>0</v>
      </c>
    </row>
    <row r="248" spans="1:13" s="6" customFormat="1" x14ac:dyDescent="0.3">
      <c r="A248" s="148" t="s">
        <v>341</v>
      </c>
      <c r="B248" s="314"/>
      <c r="C248" s="315"/>
      <c r="D248" s="315"/>
      <c r="E248" s="316"/>
      <c r="F248" s="317"/>
      <c r="G248" s="225"/>
      <c r="H248" s="318"/>
      <c r="I248" s="320"/>
      <c r="J248" s="318"/>
      <c r="K248" s="319">
        <f t="shared" si="3"/>
        <v>0</v>
      </c>
    </row>
    <row r="249" spans="1:13" s="6" customFormat="1" x14ac:dyDescent="0.3">
      <c r="A249" s="148" t="s">
        <v>346</v>
      </c>
      <c r="B249" s="314"/>
      <c r="C249" s="315"/>
      <c r="D249" s="315"/>
      <c r="E249" s="316"/>
      <c r="F249" s="317"/>
      <c r="G249" s="225"/>
      <c r="H249" s="318"/>
      <c r="I249" s="320"/>
      <c r="J249" s="318"/>
      <c r="K249" s="319">
        <f t="shared" si="3"/>
        <v>0</v>
      </c>
    </row>
    <row r="250" spans="1:13" s="6" customFormat="1" x14ac:dyDescent="0.3">
      <c r="A250" s="148" t="s">
        <v>349</v>
      </c>
      <c r="B250" s="314"/>
      <c r="C250" s="315"/>
      <c r="D250" s="315"/>
      <c r="E250" s="316"/>
      <c r="F250" s="317"/>
      <c r="G250" s="225"/>
      <c r="H250" s="318"/>
      <c r="I250" s="320"/>
      <c r="J250" s="318"/>
      <c r="K250" s="319">
        <f t="shared" si="3"/>
        <v>0</v>
      </c>
    </row>
    <row r="251" spans="1:13" s="6" customFormat="1" x14ac:dyDescent="0.3">
      <c r="A251" s="148" t="s">
        <v>292</v>
      </c>
      <c r="B251" s="314"/>
      <c r="C251" s="315"/>
      <c r="D251" s="315"/>
      <c r="E251" s="316"/>
      <c r="F251" s="317"/>
      <c r="G251" s="225"/>
      <c r="H251" s="318"/>
      <c r="I251" s="320"/>
      <c r="J251" s="318"/>
      <c r="K251" s="319">
        <f t="shared" si="3"/>
        <v>0</v>
      </c>
    </row>
    <row r="252" spans="1:13" s="6" customFormat="1" x14ac:dyDescent="0.3">
      <c r="A252" s="148" t="s">
        <v>199</v>
      </c>
      <c r="B252" s="314"/>
      <c r="C252" s="315"/>
      <c r="D252" s="315"/>
      <c r="E252" s="316"/>
      <c r="F252" s="317"/>
      <c r="G252" s="225"/>
      <c r="H252" s="318"/>
      <c r="I252" s="320"/>
      <c r="J252" s="318"/>
      <c r="K252" s="319">
        <f t="shared" si="3"/>
        <v>0</v>
      </c>
    </row>
    <row r="253" spans="1:13" s="6" customFormat="1" x14ac:dyDescent="0.3">
      <c r="A253" s="148" t="s">
        <v>350</v>
      </c>
      <c r="B253" s="314"/>
      <c r="C253" s="315"/>
      <c r="D253" s="315"/>
      <c r="E253" s="316"/>
      <c r="F253" s="317"/>
      <c r="G253" s="225"/>
      <c r="H253" s="318"/>
      <c r="I253" s="320"/>
      <c r="J253" s="318"/>
      <c r="K253" s="319">
        <f t="shared" si="3"/>
        <v>0</v>
      </c>
    </row>
    <row r="254" spans="1:13" s="6" customFormat="1" x14ac:dyDescent="0.3">
      <c r="A254" s="148" t="s">
        <v>52</v>
      </c>
      <c r="B254" s="321"/>
      <c r="C254" s="315"/>
      <c r="D254" s="315"/>
      <c r="E254" s="322"/>
      <c r="F254" s="323"/>
      <c r="G254" s="324"/>
      <c r="H254" s="325"/>
      <c r="I254" s="326"/>
      <c r="J254" s="325"/>
      <c r="K254" s="319">
        <f t="shared" si="3"/>
        <v>0</v>
      </c>
    </row>
    <row r="255" spans="1:13" ht="14.4" thickBot="1" x14ac:dyDescent="0.35">
      <c r="A255" s="69" t="s">
        <v>4</v>
      </c>
      <c r="B255" s="67">
        <f t="shared" ref="B255:K255" si="4">SUM(B4:B254)</f>
        <v>268</v>
      </c>
      <c r="C255" s="92">
        <f t="shared" si="4"/>
        <v>13</v>
      </c>
      <c r="D255" s="92">
        <f t="shared" si="4"/>
        <v>1</v>
      </c>
      <c r="E255" s="92">
        <f t="shared" si="4"/>
        <v>3</v>
      </c>
      <c r="F255" s="94">
        <f t="shared" si="4"/>
        <v>309</v>
      </c>
      <c r="G255" s="23">
        <f t="shared" si="4"/>
        <v>54</v>
      </c>
      <c r="H255" s="31">
        <f t="shared" si="4"/>
        <v>0</v>
      </c>
      <c r="I255" s="66">
        <f t="shared" si="4"/>
        <v>4</v>
      </c>
      <c r="J255" s="31">
        <f t="shared" si="4"/>
        <v>0</v>
      </c>
      <c r="K255" s="90">
        <f t="shared" si="4"/>
        <v>635</v>
      </c>
      <c r="M255" s="6"/>
    </row>
    <row r="256" spans="1:13" x14ac:dyDescent="0.3">
      <c r="M256" s="6"/>
    </row>
    <row r="257" spans="1:13" ht="30" customHeight="1" x14ac:dyDescent="0.3">
      <c r="A257" s="986"/>
      <c r="B257" s="986"/>
      <c r="C257" s="986"/>
      <c r="D257" s="986"/>
      <c r="E257" s="986"/>
      <c r="F257" s="986"/>
      <c r="G257" s="986"/>
      <c r="H257" s="986"/>
      <c r="I257" s="986"/>
      <c r="J257" s="986"/>
      <c r="K257" s="986"/>
    </row>
    <row r="258" spans="1:13" ht="15" customHeight="1" x14ac:dyDescent="0.3">
      <c r="A258" s="986"/>
      <c r="B258" s="986"/>
      <c r="C258" s="986"/>
      <c r="D258" s="986"/>
      <c r="E258" s="986"/>
      <c r="F258" s="986"/>
      <c r="G258" s="986"/>
      <c r="H258" s="986"/>
      <c r="I258" s="986"/>
      <c r="J258" s="986"/>
      <c r="K258" s="986"/>
      <c r="M258" s="6"/>
    </row>
    <row r="259" spans="1:13" ht="25.5" customHeight="1" x14ac:dyDescent="0.3">
      <c r="A259" s="986"/>
      <c r="B259" s="986"/>
      <c r="C259" s="986"/>
      <c r="D259" s="986"/>
      <c r="E259" s="986"/>
      <c r="F259" s="986"/>
      <c r="G259" s="986"/>
      <c r="H259" s="986"/>
      <c r="I259" s="986"/>
      <c r="J259" s="986"/>
      <c r="K259" s="986"/>
      <c r="M259" s="6"/>
    </row>
    <row r="260" spans="1:13" ht="15" customHeight="1" x14ac:dyDescent="0.3">
      <c r="A260" s="986"/>
      <c r="B260" s="986"/>
      <c r="C260" s="986"/>
      <c r="D260" s="986"/>
      <c r="E260" s="986"/>
      <c r="F260" s="986"/>
      <c r="G260" s="986"/>
      <c r="H260" s="986"/>
      <c r="I260" s="986"/>
      <c r="J260" s="986"/>
      <c r="K260" s="986"/>
      <c r="M260" s="6"/>
    </row>
    <row r="261" spans="1:13" ht="26.25" customHeight="1" x14ac:dyDescent="0.3">
      <c r="A261" s="987"/>
      <c r="B261" s="987"/>
      <c r="C261" s="987"/>
      <c r="D261" s="987"/>
      <c r="E261" s="987"/>
      <c r="F261" s="987"/>
      <c r="G261" s="987"/>
      <c r="H261" s="987"/>
      <c r="I261" s="987"/>
      <c r="J261" s="987"/>
      <c r="K261" s="987"/>
    </row>
    <row r="262" spans="1:13" ht="26.25" customHeight="1" x14ac:dyDescent="0.3">
      <c r="A262" s="873"/>
      <c r="B262" s="873"/>
      <c r="C262" s="873"/>
      <c r="D262" s="873"/>
      <c r="E262" s="873"/>
      <c r="F262" s="873"/>
      <c r="G262" s="873"/>
      <c r="H262" s="873"/>
      <c r="I262" s="873"/>
      <c r="J262" s="873"/>
      <c r="K262" s="873"/>
    </row>
    <row r="263" spans="1:13" s="106" customFormat="1" ht="25.5" customHeight="1" x14ac:dyDescent="0.3">
      <c r="A263" s="873"/>
      <c r="B263" s="873"/>
      <c r="C263" s="873"/>
      <c r="D263" s="873"/>
      <c r="E263" s="873"/>
      <c r="F263" s="873"/>
      <c r="G263" s="873"/>
      <c r="H263" s="873"/>
      <c r="I263" s="873"/>
      <c r="J263" s="873"/>
      <c r="K263" s="873"/>
    </row>
  </sheetData>
  <sortState xmlns:xlrd2="http://schemas.microsoft.com/office/spreadsheetml/2017/richdata2" ref="A4:A253">
    <sortCondition ref="A253"/>
  </sortState>
  <mergeCells count="15">
    <mergeCell ref="A263:K263"/>
    <mergeCell ref="A262:K262"/>
    <mergeCell ref="A1:K1"/>
    <mergeCell ref="G2:G3"/>
    <mergeCell ref="H2:H3"/>
    <mergeCell ref="I2:I3"/>
    <mergeCell ref="J2:J3"/>
    <mergeCell ref="K2:K3"/>
    <mergeCell ref="A257:K257"/>
    <mergeCell ref="A258:K258"/>
    <mergeCell ref="A259:K259"/>
    <mergeCell ref="A260:K260"/>
    <mergeCell ref="A261:K261"/>
    <mergeCell ref="B2:D2"/>
    <mergeCell ref="E2:F2"/>
  </mergeCells>
  <pageMargins left="0.7" right="0.7" top="0.75" bottom="0.75" header="0.3" footer="0.3"/>
  <pageSetup paperSize="9" orientation="landscape" r:id="rId1"/>
  <legacy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1:K25"/>
  <sheetViews>
    <sheetView workbookViewId="0">
      <selection activeCell="D42" sqref="D42"/>
    </sheetView>
  </sheetViews>
  <sheetFormatPr defaultRowHeight="14.4" x14ac:dyDescent="0.3"/>
  <cols>
    <col min="1" max="1" width="32.6640625" customWidth="1"/>
    <col min="2" max="2" width="12.6640625" customWidth="1"/>
    <col min="3" max="3" width="12.6640625" style="213" customWidth="1"/>
    <col min="4" max="4" width="12.6640625" customWidth="1"/>
    <col min="5" max="5" width="12.6640625" style="213" customWidth="1"/>
    <col min="6" max="6" width="12.6640625" customWidth="1"/>
    <col min="7" max="7" width="12.6640625" style="213" customWidth="1"/>
    <col min="8" max="8" width="12.6640625" customWidth="1"/>
    <col min="9" max="9" width="12.6640625" style="213" customWidth="1"/>
    <col min="10" max="10" width="12.6640625" customWidth="1"/>
    <col min="11" max="11" width="12.6640625" style="213" customWidth="1"/>
    <col min="12" max="15" width="10.6640625" customWidth="1"/>
  </cols>
  <sheetData>
    <row r="1" spans="1:11" ht="42.75" customHeight="1" x14ac:dyDescent="0.3">
      <c r="A1" s="996" t="s">
        <v>587</v>
      </c>
      <c r="B1" s="997"/>
      <c r="C1" s="997"/>
      <c r="D1" s="997"/>
      <c r="E1" s="997"/>
      <c r="F1" s="997"/>
      <c r="G1" s="997"/>
      <c r="H1" s="997"/>
      <c r="I1" s="997"/>
      <c r="J1" s="997"/>
      <c r="K1" s="998"/>
    </row>
    <row r="2" spans="1:11" ht="15" customHeight="1" x14ac:dyDescent="0.3">
      <c r="A2" s="999" t="s">
        <v>520</v>
      </c>
      <c r="B2" s="942" t="s">
        <v>0</v>
      </c>
      <c r="C2" s="942"/>
      <c r="D2" s="942" t="s">
        <v>2</v>
      </c>
      <c r="E2" s="942"/>
      <c r="F2" s="942" t="s">
        <v>1</v>
      </c>
      <c r="G2" s="942"/>
      <c r="H2" s="942" t="s">
        <v>3</v>
      </c>
      <c r="I2" s="942"/>
      <c r="J2" s="994" t="s">
        <v>4</v>
      </c>
      <c r="K2" s="995"/>
    </row>
    <row r="3" spans="1:11" ht="15" customHeight="1" thickBot="1" x14ac:dyDescent="0.35">
      <c r="A3" s="1000"/>
      <c r="B3" s="202" t="s">
        <v>437</v>
      </c>
      <c r="C3" s="210" t="s">
        <v>438</v>
      </c>
      <c r="D3" s="202" t="s">
        <v>437</v>
      </c>
      <c r="E3" s="210" t="s">
        <v>438</v>
      </c>
      <c r="F3" s="202" t="s">
        <v>437</v>
      </c>
      <c r="G3" s="210" t="s">
        <v>438</v>
      </c>
      <c r="H3" s="202" t="s">
        <v>437</v>
      </c>
      <c r="I3" s="210" t="s">
        <v>438</v>
      </c>
      <c r="J3" s="199" t="s">
        <v>437</v>
      </c>
      <c r="K3" s="214" t="s">
        <v>438</v>
      </c>
    </row>
    <row r="4" spans="1:11" x14ac:dyDescent="0.3">
      <c r="A4" s="81" t="s">
        <v>526</v>
      </c>
      <c r="B4" s="993"/>
      <c r="C4" s="993"/>
      <c r="D4" s="993"/>
      <c r="E4" s="993"/>
      <c r="F4" s="993"/>
      <c r="G4" s="993"/>
      <c r="H4" s="993"/>
      <c r="I4" s="993"/>
      <c r="J4" s="993"/>
      <c r="K4" s="218"/>
    </row>
    <row r="5" spans="1:11" ht="45" customHeight="1" x14ac:dyDescent="0.3">
      <c r="A5" s="83" t="s">
        <v>436</v>
      </c>
      <c r="B5" s="201">
        <f>7/148</f>
        <v>4.72972972972973E-2</v>
      </c>
      <c r="C5" s="212">
        <v>7</v>
      </c>
      <c r="D5" s="82"/>
      <c r="E5" s="82"/>
      <c r="F5" s="201">
        <f>12/140</f>
        <v>8.5714285714285715E-2</v>
      </c>
      <c r="G5" s="212">
        <v>12</v>
      </c>
      <c r="H5" s="327">
        <f>11/15</f>
        <v>0.73333333333333328</v>
      </c>
      <c r="I5" s="328">
        <v>11</v>
      </c>
      <c r="J5" s="200">
        <f>30/303</f>
        <v>9.9009900990099015E-2</v>
      </c>
      <c r="K5" s="216">
        <v>30</v>
      </c>
    </row>
    <row r="6" spans="1:11" ht="55.2" x14ac:dyDescent="0.3">
      <c r="A6" s="83" t="s">
        <v>435</v>
      </c>
      <c r="B6" s="82"/>
      <c r="C6" s="211"/>
      <c r="D6" s="82"/>
      <c r="E6" s="211"/>
      <c r="F6" s="82"/>
      <c r="G6" s="211"/>
      <c r="H6" s="327">
        <f>11/15</f>
        <v>0.73333333333333328</v>
      </c>
      <c r="I6" s="328">
        <v>11</v>
      </c>
      <c r="J6" s="203">
        <f>H6</f>
        <v>0.73333333333333328</v>
      </c>
      <c r="K6" s="217">
        <f>I6</f>
        <v>11</v>
      </c>
    </row>
    <row r="7" spans="1:11" x14ac:dyDescent="0.3">
      <c r="A7" s="81" t="s">
        <v>527</v>
      </c>
      <c r="B7" s="993"/>
      <c r="C7" s="993"/>
      <c r="D7" s="993"/>
      <c r="E7" s="993"/>
      <c r="F7" s="993"/>
      <c r="G7" s="993"/>
      <c r="H7" s="993"/>
      <c r="I7" s="993"/>
      <c r="J7" s="993"/>
      <c r="K7" s="218"/>
    </row>
    <row r="8" spans="1:11" ht="45" customHeight="1" x14ac:dyDescent="0.3">
      <c r="A8" s="83" t="s">
        <v>436</v>
      </c>
      <c r="B8" s="329">
        <f>38/215</f>
        <v>0.17674418604651163</v>
      </c>
      <c r="C8" s="330">
        <v>38</v>
      </c>
      <c r="D8" s="211"/>
      <c r="E8" s="211"/>
      <c r="F8" s="329">
        <f>24/245</f>
        <v>9.7959183673469383E-2</v>
      </c>
      <c r="G8" s="330">
        <v>24</v>
      </c>
      <c r="H8" s="329">
        <f>1/7</f>
        <v>0.14285714285714285</v>
      </c>
      <c r="I8" s="330">
        <v>1</v>
      </c>
      <c r="J8" s="200">
        <f>63/467</f>
        <v>0.13490364025695931</v>
      </c>
      <c r="K8" s="216">
        <v>63</v>
      </c>
    </row>
    <row r="9" spans="1:11" ht="55.2" x14ac:dyDescent="0.3">
      <c r="A9" s="83" t="s">
        <v>435</v>
      </c>
      <c r="B9" s="82"/>
      <c r="C9" s="211"/>
      <c r="D9" s="82"/>
      <c r="E9" s="211"/>
      <c r="F9" s="82"/>
      <c r="G9" s="211"/>
      <c r="H9" s="327">
        <f>1/7</f>
        <v>0.14285714285714285</v>
      </c>
      <c r="I9" s="328">
        <v>1</v>
      </c>
      <c r="J9" s="203">
        <f>H9</f>
        <v>0.14285714285714285</v>
      </c>
      <c r="K9" s="217">
        <f>I9</f>
        <v>1</v>
      </c>
    </row>
    <row r="10" spans="1:11" x14ac:dyDescent="0.3">
      <c r="A10" s="81" t="s">
        <v>528</v>
      </c>
      <c r="B10" s="993"/>
      <c r="C10" s="993"/>
      <c r="D10" s="993"/>
      <c r="E10" s="993"/>
      <c r="F10" s="993"/>
      <c r="G10" s="993"/>
      <c r="H10" s="993"/>
      <c r="I10" s="993"/>
      <c r="J10" s="993"/>
      <c r="K10" s="218"/>
    </row>
    <row r="11" spans="1:11" ht="45" customHeight="1" x14ac:dyDescent="0.3">
      <c r="A11" s="83" t="s">
        <v>436</v>
      </c>
      <c r="B11" s="201">
        <f>66/202</f>
        <v>0.32673267326732675</v>
      </c>
      <c r="C11" s="212">
        <v>66</v>
      </c>
      <c r="D11" s="82"/>
      <c r="E11" s="82"/>
      <c r="F11" s="201">
        <f>49/129</f>
        <v>0.37984496124031009</v>
      </c>
      <c r="G11" s="212">
        <v>49</v>
      </c>
      <c r="H11" s="327">
        <f>2/4</f>
        <v>0.5</v>
      </c>
      <c r="I11" s="328">
        <v>2</v>
      </c>
      <c r="J11" s="200">
        <f>117/335</f>
        <v>0.34925373134328358</v>
      </c>
      <c r="K11" s="216">
        <v>117</v>
      </c>
    </row>
    <row r="12" spans="1:11" ht="55.2" x14ac:dyDescent="0.3">
      <c r="A12" s="83" t="s">
        <v>435</v>
      </c>
      <c r="B12" s="82"/>
      <c r="C12" s="211"/>
      <c r="D12" s="82"/>
      <c r="E12" s="211"/>
      <c r="F12" s="82"/>
      <c r="G12" s="211"/>
      <c r="H12" s="327">
        <f>2/4</f>
        <v>0.5</v>
      </c>
      <c r="I12" s="328">
        <v>2</v>
      </c>
      <c r="J12" s="203">
        <f>H12</f>
        <v>0.5</v>
      </c>
      <c r="K12" s="217">
        <f>I12</f>
        <v>2</v>
      </c>
    </row>
    <row r="13" spans="1:11" x14ac:dyDescent="0.3">
      <c r="A13" s="91" t="s">
        <v>529</v>
      </c>
      <c r="B13" s="862"/>
      <c r="C13" s="863"/>
      <c r="D13" s="863"/>
      <c r="E13" s="863"/>
      <c r="F13" s="863"/>
      <c r="G13" s="863"/>
      <c r="H13" s="863"/>
      <c r="I13" s="863"/>
      <c r="J13" s="1001"/>
      <c r="K13" s="215"/>
    </row>
    <row r="14" spans="1:11" ht="45" customHeight="1" x14ac:dyDescent="0.3">
      <c r="A14" s="83" t="s">
        <v>436</v>
      </c>
      <c r="B14" s="329">
        <f>3/106</f>
        <v>2.8301886792452831E-2</v>
      </c>
      <c r="C14" s="330">
        <v>3</v>
      </c>
      <c r="D14" s="211"/>
      <c r="E14" s="211"/>
      <c r="F14" s="329">
        <f>8/118</f>
        <v>6.7796610169491525E-2</v>
      </c>
      <c r="G14" s="330">
        <v>8</v>
      </c>
      <c r="H14" s="329">
        <f>9/10</f>
        <v>0.9</v>
      </c>
      <c r="I14" s="330">
        <v>9</v>
      </c>
      <c r="J14" s="200">
        <f>20/234</f>
        <v>8.5470085470085472E-2</v>
      </c>
      <c r="K14" s="216">
        <v>20</v>
      </c>
    </row>
    <row r="15" spans="1:11" ht="55.2" x14ac:dyDescent="0.3">
      <c r="A15" s="83" t="s">
        <v>434</v>
      </c>
      <c r="B15" s="82"/>
      <c r="C15" s="211"/>
      <c r="D15" s="82"/>
      <c r="E15" s="211"/>
      <c r="F15" s="82"/>
      <c r="G15" s="211"/>
      <c r="H15" s="327">
        <f>9/10</f>
        <v>0.9</v>
      </c>
      <c r="I15" s="328">
        <v>9</v>
      </c>
      <c r="J15" s="203">
        <f>H15</f>
        <v>0.9</v>
      </c>
      <c r="K15" s="217">
        <f>I15</f>
        <v>9</v>
      </c>
    </row>
    <row r="16" spans="1:11" x14ac:dyDescent="0.3">
      <c r="A16" s="81" t="s">
        <v>530</v>
      </c>
      <c r="B16" s="993"/>
      <c r="C16" s="993"/>
      <c r="D16" s="993"/>
      <c r="E16" s="993"/>
      <c r="F16" s="993"/>
      <c r="G16" s="993"/>
      <c r="H16" s="993"/>
      <c r="I16" s="993"/>
      <c r="J16" s="993"/>
      <c r="K16" s="218"/>
    </row>
    <row r="17" spans="1:11" ht="45" customHeight="1" x14ac:dyDescent="0.3">
      <c r="A17" s="83" t="s">
        <v>436</v>
      </c>
      <c r="B17" s="201">
        <f>41/321</f>
        <v>0.1277258566978193</v>
      </c>
      <c r="C17" s="212">
        <v>41</v>
      </c>
      <c r="D17" s="211"/>
      <c r="E17" s="211"/>
      <c r="F17" s="201">
        <f>1/71</f>
        <v>1.4084507042253521E-2</v>
      </c>
      <c r="G17" s="212">
        <v>1</v>
      </c>
      <c r="H17" s="327">
        <f>0/9</f>
        <v>0</v>
      </c>
      <c r="I17" s="328">
        <v>0</v>
      </c>
      <c r="J17" s="200">
        <f>42/401</f>
        <v>0.10473815461346633</v>
      </c>
      <c r="K17" s="216">
        <v>42</v>
      </c>
    </row>
    <row r="18" spans="1:11" ht="55.2" x14ac:dyDescent="0.3">
      <c r="A18" s="83" t="s">
        <v>435</v>
      </c>
      <c r="B18" s="82"/>
      <c r="C18" s="211"/>
      <c r="D18" s="82"/>
      <c r="E18" s="211"/>
      <c r="F18" s="82"/>
      <c r="G18" s="211"/>
      <c r="H18" s="327">
        <f>0/9</f>
        <v>0</v>
      </c>
      <c r="I18" s="328">
        <v>0</v>
      </c>
      <c r="J18" s="203">
        <f>H18</f>
        <v>0</v>
      </c>
      <c r="K18" s="217">
        <f>I18</f>
        <v>0</v>
      </c>
    </row>
    <row r="19" spans="1:11" x14ac:dyDescent="0.3">
      <c r="A19" s="81" t="s">
        <v>531</v>
      </c>
      <c r="B19" s="993"/>
      <c r="C19" s="993"/>
      <c r="D19" s="993"/>
      <c r="E19" s="993"/>
      <c r="F19" s="993"/>
      <c r="G19" s="993"/>
      <c r="H19" s="993"/>
      <c r="I19" s="993"/>
      <c r="J19" s="993"/>
      <c r="K19" s="218"/>
    </row>
    <row r="20" spans="1:11" ht="45" customHeight="1" x14ac:dyDescent="0.3">
      <c r="A20" s="83" t="s">
        <v>436</v>
      </c>
      <c r="B20" s="201">
        <f>2/148</f>
        <v>1.3513513513513514E-2</v>
      </c>
      <c r="C20" s="212">
        <v>2</v>
      </c>
      <c r="D20" s="211"/>
      <c r="E20" s="211"/>
      <c r="F20" s="201">
        <f>2/46</f>
        <v>4.3478260869565216E-2</v>
      </c>
      <c r="G20" s="212">
        <v>2</v>
      </c>
      <c r="H20" s="211"/>
      <c r="I20" s="211"/>
      <c r="J20" s="200">
        <f>4/194</f>
        <v>2.0618556701030927E-2</v>
      </c>
      <c r="K20" s="216">
        <v>4</v>
      </c>
    </row>
    <row r="21" spans="1:11" ht="55.2" x14ac:dyDescent="0.3">
      <c r="A21" s="83" t="s">
        <v>435</v>
      </c>
      <c r="B21" s="82"/>
      <c r="C21" s="211"/>
      <c r="D21" s="82"/>
      <c r="E21" s="211"/>
      <c r="F21" s="82"/>
      <c r="G21" s="211"/>
      <c r="H21" s="211"/>
      <c r="I21" s="211"/>
      <c r="J21" s="203">
        <f>H21</f>
        <v>0</v>
      </c>
      <c r="K21" s="217">
        <f>I21</f>
        <v>0</v>
      </c>
    </row>
    <row r="22" spans="1:11" x14ac:dyDescent="0.3">
      <c r="A22" s="81" t="s">
        <v>588</v>
      </c>
      <c r="B22" s="993"/>
      <c r="C22" s="993"/>
      <c r="D22" s="993"/>
      <c r="E22" s="993"/>
      <c r="F22" s="993"/>
      <c r="G22" s="993"/>
      <c r="H22" s="993"/>
      <c r="I22" s="993"/>
      <c r="J22" s="993"/>
      <c r="K22" s="218"/>
    </row>
    <row r="23" spans="1:11" ht="45" customHeight="1" x14ac:dyDescent="0.3">
      <c r="A23" s="83" t="s">
        <v>436</v>
      </c>
      <c r="B23" s="82"/>
      <c r="C23" s="82"/>
      <c r="D23" s="82"/>
      <c r="E23" s="82"/>
      <c r="F23" s="82"/>
      <c r="G23" s="82"/>
      <c r="H23" s="327">
        <f>1/1</f>
        <v>1</v>
      </c>
      <c r="I23" s="328">
        <v>1</v>
      </c>
      <c r="J23" s="200">
        <f>1/1</f>
        <v>1</v>
      </c>
      <c r="K23" s="216">
        <v>1</v>
      </c>
    </row>
    <row r="24" spans="1:11" ht="55.2" x14ac:dyDescent="0.3">
      <c r="A24" s="83" t="s">
        <v>435</v>
      </c>
      <c r="B24" s="82"/>
      <c r="C24" s="211"/>
      <c r="D24" s="82"/>
      <c r="E24" s="211"/>
      <c r="F24" s="82"/>
      <c r="G24" s="211"/>
      <c r="H24" s="327">
        <f>1/1</f>
        <v>1</v>
      </c>
      <c r="I24" s="328">
        <v>1</v>
      </c>
      <c r="J24" s="203">
        <f>H24</f>
        <v>1</v>
      </c>
      <c r="K24" s="217">
        <f>I24</f>
        <v>1</v>
      </c>
    </row>
    <row r="25" spans="1:11" ht="15" thickBot="1" x14ac:dyDescent="0.35">
      <c r="A25" s="144" t="s">
        <v>520</v>
      </c>
      <c r="B25" s="331">
        <f>157/1140</f>
        <v>0.13771929824561405</v>
      </c>
      <c r="C25" s="332">
        <v>157</v>
      </c>
      <c r="D25" s="331">
        <f>D14</f>
        <v>0</v>
      </c>
      <c r="E25" s="332">
        <f>SUM(E9,E12)</f>
        <v>0</v>
      </c>
      <c r="F25" s="331">
        <f>96/749</f>
        <v>0.12817089452603472</v>
      </c>
      <c r="G25" s="332">
        <v>96</v>
      </c>
      <c r="H25" s="331">
        <f>24/46</f>
        <v>0.52173913043478259</v>
      </c>
      <c r="I25" s="332">
        <v>24</v>
      </c>
      <c r="J25" s="204"/>
      <c r="K25" s="219"/>
    </row>
  </sheetData>
  <mergeCells count="14">
    <mergeCell ref="B19:J19"/>
    <mergeCell ref="B22:J22"/>
    <mergeCell ref="J2:K2"/>
    <mergeCell ref="A1:K1"/>
    <mergeCell ref="B2:C2"/>
    <mergeCell ref="D2:E2"/>
    <mergeCell ref="F2:G2"/>
    <mergeCell ref="H2:I2"/>
    <mergeCell ref="A2:A3"/>
    <mergeCell ref="B4:J4"/>
    <mergeCell ref="B7:J7"/>
    <mergeCell ref="B10:J10"/>
    <mergeCell ref="B13:J13"/>
    <mergeCell ref="B16:J16"/>
  </mergeCells>
  <pageMargins left="0.7" right="0.7" top="0.78740157499999996" bottom="0.78740157499999996" header="0.3" footer="0.3"/>
  <pageSetup paperSize="9" fitToHeight="0"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List34"/>
  <dimension ref="A1:G15"/>
  <sheetViews>
    <sheetView workbookViewId="0">
      <selection activeCell="A13" sqref="A13:E13"/>
    </sheetView>
  </sheetViews>
  <sheetFormatPr defaultColWidth="9.109375" defaultRowHeight="13.8" x14ac:dyDescent="0.3"/>
  <cols>
    <col min="1" max="1" width="26.88671875" style="2" customWidth="1"/>
    <col min="2" max="4" width="15.21875" style="1" customWidth="1"/>
    <col min="5" max="5" width="14.5546875" style="1" customWidth="1"/>
    <col min="6" max="16384" width="9.109375" style="1"/>
  </cols>
  <sheetData>
    <row r="1" spans="1:7" ht="42.75" customHeight="1" x14ac:dyDescent="0.3">
      <c r="A1" s="975" t="s">
        <v>360</v>
      </c>
      <c r="B1" s="963"/>
      <c r="C1" s="963"/>
      <c r="D1" s="963"/>
      <c r="E1" s="964"/>
      <c r="G1" s="71"/>
    </row>
    <row r="2" spans="1:7" s="5" customFormat="1" ht="15" customHeight="1" x14ac:dyDescent="0.3">
      <c r="A2" s="1002" t="s">
        <v>520</v>
      </c>
      <c r="B2" s="834" t="s">
        <v>96</v>
      </c>
      <c r="C2" s="919"/>
      <c r="D2" s="834" t="s">
        <v>594</v>
      </c>
      <c r="E2" s="1004"/>
    </row>
    <row r="3" spans="1:7" s="5" customFormat="1" ht="15" customHeight="1" x14ac:dyDescent="0.3">
      <c r="A3" s="1003"/>
      <c r="B3" s="260" t="s">
        <v>592</v>
      </c>
      <c r="C3" s="260" t="s">
        <v>593</v>
      </c>
      <c r="D3" s="260" t="s">
        <v>592</v>
      </c>
      <c r="E3" s="248" t="s">
        <v>593</v>
      </c>
    </row>
    <row r="4" spans="1:7" s="6" customFormat="1" x14ac:dyDescent="0.3">
      <c r="A4" s="139" t="s">
        <v>526</v>
      </c>
      <c r="B4" s="103">
        <v>0</v>
      </c>
      <c r="C4" s="258">
        <v>0</v>
      </c>
      <c r="D4" s="258">
        <v>0</v>
      </c>
      <c r="E4" s="111">
        <v>0</v>
      </c>
    </row>
    <row r="5" spans="1:7" s="334" customFormat="1" ht="27.6" x14ac:dyDescent="0.3">
      <c r="A5" s="341" t="s">
        <v>527</v>
      </c>
      <c r="B5" s="339">
        <v>2</v>
      </c>
      <c r="C5" s="346">
        <v>2</v>
      </c>
      <c r="D5" s="346">
        <v>1</v>
      </c>
      <c r="E5" s="340">
        <v>1</v>
      </c>
    </row>
    <row r="6" spans="1:7" s="334" customFormat="1" ht="27.6" x14ac:dyDescent="0.3">
      <c r="A6" s="341" t="s">
        <v>528</v>
      </c>
      <c r="B6" s="339">
        <v>0</v>
      </c>
      <c r="C6" s="346">
        <v>0</v>
      </c>
      <c r="D6" s="346">
        <v>0</v>
      </c>
      <c r="E6" s="340">
        <v>0</v>
      </c>
    </row>
    <row r="7" spans="1:7" s="334" customFormat="1" x14ac:dyDescent="0.3">
      <c r="A7" s="341" t="s">
        <v>529</v>
      </c>
      <c r="B7" s="339">
        <v>2</v>
      </c>
      <c r="C7" s="346">
        <v>1</v>
      </c>
      <c r="D7" s="346">
        <v>0</v>
      </c>
      <c r="E7" s="340">
        <v>0</v>
      </c>
    </row>
    <row r="8" spans="1:7" s="334" customFormat="1" x14ac:dyDescent="0.3">
      <c r="A8" s="341" t="s">
        <v>530</v>
      </c>
      <c r="B8" s="339">
        <v>0</v>
      </c>
      <c r="C8" s="346">
        <v>1</v>
      </c>
      <c r="D8" s="346">
        <v>0</v>
      </c>
      <c r="E8" s="340">
        <v>1</v>
      </c>
    </row>
    <row r="9" spans="1:7" s="6" customFormat="1" ht="27.6" x14ac:dyDescent="0.3">
      <c r="A9" s="139" t="s">
        <v>531</v>
      </c>
      <c r="B9" s="103">
        <v>1</v>
      </c>
      <c r="C9" s="258">
        <v>0</v>
      </c>
      <c r="D9" s="258">
        <v>0</v>
      </c>
      <c r="E9" s="111">
        <v>0</v>
      </c>
    </row>
    <row r="10" spans="1:7" ht="12.75" customHeight="1" thickBot="1" x14ac:dyDescent="0.35">
      <c r="A10" s="134" t="s">
        <v>4</v>
      </c>
      <c r="B10" s="265">
        <f>SUM(B4:B9)</f>
        <v>5</v>
      </c>
      <c r="C10" s="265">
        <f>SUM(C4:C9)</f>
        <v>4</v>
      </c>
      <c r="D10" s="265">
        <f>SUM(D4:D9)</f>
        <v>1</v>
      </c>
      <c r="E10" s="232">
        <f>SUM(E4:E9)</f>
        <v>2</v>
      </c>
    </row>
    <row r="11" spans="1:7" ht="12.75" customHeight="1" x14ac:dyDescent="0.3">
      <c r="A11" s="266"/>
      <c r="B11" s="266"/>
      <c r="C11" s="266"/>
      <c r="D11" s="266"/>
      <c r="E11" s="266"/>
    </row>
    <row r="12" spans="1:7" x14ac:dyDescent="0.3">
      <c r="A12" s="267" t="s">
        <v>534</v>
      </c>
      <c r="B12" s="106"/>
      <c r="C12" s="106"/>
      <c r="D12" s="106"/>
      <c r="E12" s="106"/>
    </row>
    <row r="13" spans="1:7" ht="40.049999999999997" customHeight="1" x14ac:dyDescent="0.3">
      <c r="A13" s="873" t="s">
        <v>534</v>
      </c>
      <c r="B13" s="873"/>
      <c r="C13" s="873"/>
      <c r="D13" s="873"/>
      <c r="E13" s="873"/>
    </row>
    <row r="14" spans="1:7" ht="25.5" customHeight="1" x14ac:dyDescent="0.3">
      <c r="A14" s="873" t="s">
        <v>534</v>
      </c>
      <c r="B14" s="873"/>
      <c r="C14" s="873"/>
      <c r="D14" s="873"/>
      <c r="E14" s="873"/>
    </row>
    <row r="15" spans="1:7" x14ac:dyDescent="0.3">
      <c r="A15" s="104"/>
      <c r="B15" s="106"/>
      <c r="C15" s="106"/>
      <c r="D15" s="106"/>
      <c r="E15" s="106"/>
    </row>
  </sheetData>
  <mergeCells count="6">
    <mergeCell ref="A14:E14"/>
    <mergeCell ref="A1:E1"/>
    <mergeCell ref="A13:E13"/>
    <mergeCell ref="A2:A3"/>
    <mergeCell ref="B2:C2"/>
    <mergeCell ref="D2:E2"/>
  </mergeCells>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1:M22"/>
  <sheetViews>
    <sheetView zoomScaleNormal="100" workbookViewId="0">
      <selection activeCell="A19" sqref="A19:G19"/>
    </sheetView>
  </sheetViews>
  <sheetFormatPr defaultColWidth="9.109375" defaultRowHeight="13.8" x14ac:dyDescent="0.3"/>
  <cols>
    <col min="1" max="1" width="22.6640625" style="2" customWidth="1"/>
    <col min="2" max="2" width="19.109375" style="30" customWidth="1"/>
    <col min="3" max="3" width="22.21875" style="30" customWidth="1"/>
    <col min="4" max="4" width="19.21875" style="30" customWidth="1"/>
    <col min="5" max="6" width="25.109375" style="30" customWidth="1"/>
    <col min="7" max="7" width="19" style="1" customWidth="1"/>
    <col min="8" max="16384" width="9.109375" style="1"/>
  </cols>
  <sheetData>
    <row r="1" spans="1:13" ht="42.75" customHeight="1" x14ac:dyDescent="0.3">
      <c r="A1" s="975" t="s">
        <v>596</v>
      </c>
      <c r="B1" s="1005"/>
      <c r="C1" s="1005"/>
      <c r="D1" s="1005"/>
      <c r="E1" s="1005"/>
      <c r="F1" s="1005"/>
      <c r="G1" s="1006"/>
    </row>
    <row r="2" spans="1:13" s="5" customFormat="1" ht="30" customHeight="1" x14ac:dyDescent="0.3">
      <c r="A2" s="13" t="s">
        <v>520</v>
      </c>
      <c r="B2" s="1007" t="s">
        <v>99</v>
      </c>
      <c r="C2" s="1007"/>
      <c r="D2" s="1007"/>
      <c r="E2" s="1007" t="s">
        <v>100</v>
      </c>
      <c r="F2" s="1007"/>
      <c r="G2" s="1008"/>
      <c r="H2" s="1"/>
      <c r="I2" s="1"/>
      <c r="J2" s="1"/>
      <c r="K2" s="1"/>
      <c r="L2" s="1"/>
      <c r="M2" s="70"/>
    </row>
    <row r="3" spans="1:13" s="5" customFormat="1" ht="35.25" customHeight="1" x14ac:dyDescent="0.3">
      <c r="A3" s="13"/>
      <c r="B3" s="190" t="s">
        <v>97</v>
      </c>
      <c r="C3" s="190" t="s">
        <v>98</v>
      </c>
      <c r="D3" s="257" t="s">
        <v>595</v>
      </c>
      <c r="E3" s="249" t="s">
        <v>97</v>
      </c>
      <c r="F3" s="249" t="s">
        <v>98</v>
      </c>
      <c r="G3" s="248" t="s">
        <v>595</v>
      </c>
      <c r="H3" s="1"/>
      <c r="I3" s="1"/>
      <c r="J3" s="1"/>
      <c r="K3" s="1"/>
      <c r="L3" s="1"/>
      <c r="M3" s="70"/>
    </row>
    <row r="4" spans="1:13" s="334" customFormat="1" ht="13.5" customHeight="1" x14ac:dyDescent="0.3">
      <c r="A4" s="338" t="s">
        <v>526</v>
      </c>
      <c r="B4" s="335">
        <v>7</v>
      </c>
      <c r="C4" s="335">
        <v>0</v>
      </c>
      <c r="D4" s="335">
        <v>0</v>
      </c>
      <c r="E4" s="335">
        <v>0</v>
      </c>
      <c r="F4" s="335">
        <v>0</v>
      </c>
      <c r="G4" s="337">
        <v>1</v>
      </c>
      <c r="H4" s="333"/>
      <c r="I4" s="333"/>
      <c r="J4" s="333"/>
      <c r="K4" s="333"/>
      <c r="L4" s="333"/>
    </row>
    <row r="5" spans="1:13" s="334" customFormat="1" ht="13.5" customHeight="1" x14ac:dyDescent="0.3">
      <c r="A5" s="336" t="s">
        <v>92</v>
      </c>
      <c r="B5" s="343">
        <v>1</v>
      </c>
      <c r="C5" s="343">
        <v>0</v>
      </c>
      <c r="D5" s="343">
        <v>0</v>
      </c>
      <c r="E5" s="343">
        <v>0</v>
      </c>
      <c r="F5" s="343">
        <v>0</v>
      </c>
      <c r="G5" s="344">
        <v>0</v>
      </c>
      <c r="H5" s="333"/>
      <c r="I5" s="333"/>
      <c r="J5" s="333"/>
      <c r="K5" s="333"/>
      <c r="L5" s="333"/>
    </row>
    <row r="6" spans="1:13" s="334" customFormat="1" ht="27.6" x14ac:dyDescent="0.3">
      <c r="A6" s="338" t="s">
        <v>527</v>
      </c>
      <c r="B6" s="335">
        <v>86</v>
      </c>
      <c r="C6" s="335">
        <v>71</v>
      </c>
      <c r="D6" s="335">
        <v>11</v>
      </c>
      <c r="E6" s="335">
        <v>37</v>
      </c>
      <c r="F6" s="335">
        <v>10</v>
      </c>
      <c r="G6" s="337">
        <v>334</v>
      </c>
      <c r="H6" s="333"/>
      <c r="I6" s="333"/>
      <c r="J6" s="333"/>
      <c r="K6" s="333"/>
      <c r="L6" s="333"/>
    </row>
    <row r="7" spans="1:13" s="334" customFormat="1" x14ac:dyDescent="0.3">
      <c r="A7" s="336" t="s">
        <v>92</v>
      </c>
      <c r="B7" s="343">
        <v>39</v>
      </c>
      <c r="C7" s="343">
        <v>34</v>
      </c>
      <c r="D7" s="343">
        <v>7</v>
      </c>
      <c r="E7" s="343">
        <v>0</v>
      </c>
      <c r="F7" s="343">
        <v>0</v>
      </c>
      <c r="G7" s="344">
        <v>0</v>
      </c>
      <c r="H7" s="333"/>
      <c r="I7" s="333"/>
      <c r="J7" s="333"/>
      <c r="K7" s="333"/>
      <c r="L7" s="333"/>
    </row>
    <row r="8" spans="1:13" s="334" customFormat="1" ht="13.5" customHeight="1" x14ac:dyDescent="0.3">
      <c r="A8" s="338" t="s">
        <v>528</v>
      </c>
      <c r="B8" s="335">
        <v>36</v>
      </c>
      <c r="C8" s="335">
        <v>5</v>
      </c>
      <c r="D8" s="335">
        <v>103</v>
      </c>
      <c r="E8" s="335">
        <v>4</v>
      </c>
      <c r="F8" s="335">
        <v>0</v>
      </c>
      <c r="G8" s="337">
        <v>3</v>
      </c>
      <c r="H8" s="333"/>
      <c r="I8" s="333"/>
      <c r="J8" s="333"/>
      <c r="K8" s="333"/>
      <c r="L8" s="333"/>
    </row>
    <row r="9" spans="1:13" s="334" customFormat="1" ht="13.5" customHeight="1" x14ac:dyDescent="0.3">
      <c r="A9" s="336" t="s">
        <v>92</v>
      </c>
      <c r="B9" s="343">
        <v>10</v>
      </c>
      <c r="C9" s="343">
        <v>2</v>
      </c>
      <c r="D9" s="343">
        <v>44</v>
      </c>
      <c r="E9" s="343">
        <v>1</v>
      </c>
      <c r="F9" s="343">
        <v>0</v>
      </c>
      <c r="G9" s="344">
        <v>0</v>
      </c>
      <c r="H9" s="333"/>
      <c r="I9" s="333"/>
      <c r="J9" s="333"/>
      <c r="K9" s="333"/>
      <c r="L9" s="333"/>
    </row>
    <row r="10" spans="1:13" s="334" customFormat="1" ht="27.6" x14ac:dyDescent="0.3">
      <c r="A10" s="338" t="s">
        <v>529</v>
      </c>
      <c r="B10" s="335">
        <v>20</v>
      </c>
      <c r="C10" s="335">
        <v>3</v>
      </c>
      <c r="D10" s="335">
        <v>0</v>
      </c>
      <c r="E10" s="335">
        <v>0</v>
      </c>
      <c r="F10" s="335">
        <v>0</v>
      </c>
      <c r="G10" s="337">
        <v>0</v>
      </c>
      <c r="H10" s="333"/>
      <c r="I10" s="333"/>
      <c r="J10" s="333"/>
      <c r="K10" s="333"/>
      <c r="L10" s="333"/>
    </row>
    <row r="11" spans="1:13" s="334" customFormat="1" x14ac:dyDescent="0.3">
      <c r="A11" s="336" t="s">
        <v>92</v>
      </c>
      <c r="B11" s="343">
        <v>2</v>
      </c>
      <c r="C11" s="343">
        <v>0</v>
      </c>
      <c r="D11" s="343">
        <v>0</v>
      </c>
      <c r="E11" s="343">
        <v>0</v>
      </c>
      <c r="F11" s="343">
        <v>0</v>
      </c>
      <c r="G11" s="344">
        <v>0</v>
      </c>
      <c r="H11" s="333"/>
      <c r="I11" s="333"/>
      <c r="J11" s="333"/>
      <c r="K11" s="333"/>
      <c r="L11" s="333"/>
    </row>
    <row r="12" spans="1:13" s="6" customFormat="1" ht="13.5" customHeight="1" x14ac:dyDescent="0.3">
      <c r="A12" s="81" t="s">
        <v>530</v>
      </c>
      <c r="B12" s="28">
        <v>68</v>
      </c>
      <c r="C12" s="28">
        <v>14</v>
      </c>
      <c r="D12" s="28">
        <v>5</v>
      </c>
      <c r="E12" s="28">
        <v>0</v>
      </c>
      <c r="F12" s="28">
        <v>0</v>
      </c>
      <c r="G12" s="79">
        <v>77</v>
      </c>
      <c r="H12" s="1"/>
      <c r="I12" s="1"/>
      <c r="J12" s="1"/>
      <c r="K12" s="1"/>
      <c r="L12" s="1"/>
    </row>
    <row r="13" spans="1:13" s="6" customFormat="1" ht="13.5" customHeight="1" x14ac:dyDescent="0.3">
      <c r="A13" s="50" t="s">
        <v>92</v>
      </c>
      <c r="B13" s="191">
        <v>44</v>
      </c>
      <c r="C13" s="191">
        <v>12</v>
      </c>
      <c r="D13" s="191">
        <v>5</v>
      </c>
      <c r="E13" s="191">
        <v>0</v>
      </c>
      <c r="F13" s="191">
        <v>0</v>
      </c>
      <c r="G13" s="192">
        <v>72</v>
      </c>
      <c r="H13" s="1"/>
      <c r="I13" s="1"/>
      <c r="J13" s="1"/>
      <c r="K13" s="1"/>
      <c r="L13" s="1"/>
    </row>
    <row r="14" spans="1:13" s="334" customFormat="1" ht="32.25" customHeight="1" x14ac:dyDescent="0.3">
      <c r="A14" s="338" t="s">
        <v>531</v>
      </c>
      <c r="B14" s="335">
        <v>3</v>
      </c>
      <c r="C14" s="335">
        <v>3</v>
      </c>
      <c r="D14" s="335">
        <v>0</v>
      </c>
      <c r="E14" s="335">
        <v>0</v>
      </c>
      <c r="F14" s="335">
        <v>0</v>
      </c>
      <c r="G14" s="337">
        <v>65</v>
      </c>
      <c r="H14" s="333"/>
      <c r="I14" s="333"/>
      <c r="J14" s="333"/>
      <c r="K14" s="333"/>
      <c r="L14" s="333"/>
    </row>
    <row r="15" spans="1:13" s="6" customFormat="1" x14ac:dyDescent="0.3">
      <c r="A15" s="50" t="s">
        <v>92</v>
      </c>
      <c r="B15" s="191">
        <v>0</v>
      </c>
      <c r="C15" s="191">
        <v>0</v>
      </c>
      <c r="D15" s="191">
        <v>0</v>
      </c>
      <c r="E15" s="191">
        <v>0</v>
      </c>
      <c r="F15" s="191">
        <v>0</v>
      </c>
      <c r="G15" s="192">
        <v>16</v>
      </c>
      <c r="H15" s="1"/>
      <c r="I15" s="1"/>
      <c r="J15" s="1"/>
      <c r="K15" s="1"/>
      <c r="L15" s="1"/>
    </row>
    <row r="16" spans="1:13" x14ac:dyDescent="0.3">
      <c r="A16" s="24" t="s">
        <v>4</v>
      </c>
      <c r="B16" s="193">
        <v>220</v>
      </c>
      <c r="C16" s="193">
        <v>96</v>
      </c>
      <c r="D16" s="193">
        <v>119</v>
      </c>
      <c r="E16" s="193">
        <v>41</v>
      </c>
      <c r="F16" s="193">
        <v>10</v>
      </c>
      <c r="G16" s="194">
        <v>480</v>
      </c>
    </row>
    <row r="17" spans="1:7" ht="14.4" thickBot="1" x14ac:dyDescent="0.35">
      <c r="A17" s="114" t="s">
        <v>92</v>
      </c>
      <c r="B17" s="195">
        <v>96</v>
      </c>
      <c r="C17" s="195">
        <v>48</v>
      </c>
      <c r="D17" s="195">
        <v>56</v>
      </c>
      <c r="E17" s="195">
        <v>1</v>
      </c>
      <c r="F17" s="195">
        <f t="shared" ref="F17" si="0">SUM(F13,F15)</f>
        <v>0</v>
      </c>
      <c r="G17" s="196">
        <v>88</v>
      </c>
    </row>
    <row r="19" spans="1:7" ht="30" customHeight="1" x14ac:dyDescent="0.3">
      <c r="A19" s="873" t="s">
        <v>534</v>
      </c>
      <c r="B19" s="873"/>
      <c r="C19" s="873"/>
      <c r="D19" s="873"/>
      <c r="E19" s="873"/>
      <c r="F19" s="873"/>
      <c r="G19" s="873"/>
    </row>
    <row r="20" spans="1:7" ht="15" customHeight="1" x14ac:dyDescent="0.3">
      <c r="A20" s="855" t="s">
        <v>534</v>
      </c>
      <c r="B20" s="855"/>
      <c r="C20" s="855"/>
      <c r="D20" s="855"/>
      <c r="E20" s="855"/>
      <c r="F20" s="855"/>
      <c r="G20" s="855"/>
    </row>
    <row r="21" spans="1:7" ht="15" customHeight="1" x14ac:dyDescent="0.3">
      <c r="A21" s="855" t="s">
        <v>534</v>
      </c>
      <c r="B21" s="855"/>
      <c r="C21" s="855"/>
      <c r="D21" s="855"/>
      <c r="E21" s="855"/>
      <c r="F21" s="855"/>
      <c r="G21" s="855"/>
    </row>
    <row r="22" spans="1:7" x14ac:dyDescent="0.3">
      <c r="A22" s="1"/>
      <c r="B22" s="1"/>
      <c r="C22" s="1"/>
      <c r="D22" s="1"/>
      <c r="E22" s="1"/>
      <c r="F22" s="1"/>
    </row>
  </sheetData>
  <mergeCells count="6">
    <mergeCell ref="A19:G19"/>
    <mergeCell ref="A20:G20"/>
    <mergeCell ref="A21:G21"/>
    <mergeCell ref="A1:G1"/>
    <mergeCell ref="B2:D2"/>
    <mergeCell ref="E2:G2"/>
  </mergeCells>
  <pageMargins left="0.25" right="0.25" top="0.75" bottom="0.75" header="0.3" footer="0.3"/>
  <pageSetup paperSize="9" scale="93"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H18"/>
  <sheetViews>
    <sheetView workbookViewId="0">
      <selection activeCell="A13" sqref="A13:H13"/>
    </sheetView>
  </sheetViews>
  <sheetFormatPr defaultColWidth="9.109375" defaultRowHeight="13.8" x14ac:dyDescent="0.3"/>
  <cols>
    <col min="1" max="1" width="40.6640625" style="2" customWidth="1"/>
    <col min="2" max="2" width="17.6640625" style="30" customWidth="1"/>
    <col min="3" max="7" width="10" style="30" customWidth="1"/>
    <col min="8" max="8" width="10" style="1" customWidth="1"/>
    <col min="9" max="16384" width="9.109375" style="1"/>
  </cols>
  <sheetData>
    <row r="1" spans="1:8" ht="42.75" customHeight="1" thickBot="1" x14ac:dyDescent="0.35">
      <c r="A1" s="1009" t="s">
        <v>597</v>
      </c>
      <c r="B1" s="1010"/>
      <c r="C1" s="1011"/>
      <c r="D1" s="1011"/>
      <c r="E1" s="1011"/>
      <c r="F1" s="1011"/>
      <c r="G1" s="1011"/>
      <c r="H1" s="1012"/>
    </row>
    <row r="2" spans="1:8" s="5" customFormat="1" x14ac:dyDescent="0.3">
      <c r="A2" s="909" t="s">
        <v>520</v>
      </c>
      <c r="B2" s="1014" t="s">
        <v>598</v>
      </c>
      <c r="C2" s="1016" t="s">
        <v>418</v>
      </c>
      <c r="D2" s="1017"/>
      <c r="E2" s="1017"/>
      <c r="F2" s="1017"/>
      <c r="G2" s="1017"/>
      <c r="H2" s="1018"/>
    </row>
    <row r="3" spans="1:8" s="5" customFormat="1" x14ac:dyDescent="0.3">
      <c r="A3" s="909"/>
      <c r="B3" s="1014"/>
      <c r="C3" s="1019" t="s">
        <v>0</v>
      </c>
      <c r="D3" s="1020"/>
      <c r="E3" s="1019" t="s">
        <v>2</v>
      </c>
      <c r="F3" s="1020"/>
      <c r="G3" s="1019" t="s">
        <v>1</v>
      </c>
      <c r="H3" s="1021"/>
    </row>
    <row r="4" spans="1:8" s="5" customFormat="1" ht="39" customHeight="1" x14ac:dyDescent="0.3">
      <c r="A4" s="1013"/>
      <c r="B4" s="1015"/>
      <c r="C4" s="254" t="s">
        <v>493</v>
      </c>
      <c r="D4" s="254" t="s">
        <v>494</v>
      </c>
      <c r="E4" s="254" t="s">
        <v>493</v>
      </c>
      <c r="F4" s="254" t="s">
        <v>494</v>
      </c>
      <c r="G4" s="254" t="s">
        <v>493</v>
      </c>
      <c r="H4" s="255" t="s">
        <v>494</v>
      </c>
    </row>
    <row r="5" spans="1:8" s="334" customFormat="1" ht="15.75" customHeight="1" x14ac:dyDescent="0.3">
      <c r="A5" s="341" t="s">
        <v>526</v>
      </c>
      <c r="B5" s="335">
        <v>0</v>
      </c>
      <c r="C5" s="345">
        <v>0</v>
      </c>
      <c r="D5" s="345">
        <v>0</v>
      </c>
      <c r="E5" s="345">
        <v>0</v>
      </c>
      <c r="F5" s="345">
        <v>0</v>
      </c>
      <c r="G5" s="345">
        <v>0</v>
      </c>
      <c r="H5" s="337">
        <v>0</v>
      </c>
    </row>
    <row r="6" spans="1:8" s="334" customFormat="1" ht="14.4" customHeight="1" x14ac:dyDescent="0.3">
      <c r="A6" s="341" t="s">
        <v>527</v>
      </c>
      <c r="B6" s="335">
        <v>14</v>
      </c>
      <c r="C6" s="345">
        <v>2</v>
      </c>
      <c r="D6" s="345">
        <v>4</v>
      </c>
      <c r="E6" s="345">
        <v>0</v>
      </c>
      <c r="F6" s="345">
        <v>0</v>
      </c>
      <c r="G6" s="345">
        <v>7</v>
      </c>
      <c r="H6" s="337">
        <v>1</v>
      </c>
    </row>
    <row r="7" spans="1:8" s="6" customFormat="1" ht="15.75" customHeight="1" x14ac:dyDescent="0.3">
      <c r="A7" s="341" t="s">
        <v>528</v>
      </c>
      <c r="B7" s="28">
        <v>4</v>
      </c>
      <c r="C7" s="251">
        <v>0</v>
      </c>
      <c r="D7" s="251">
        <v>2</v>
      </c>
      <c r="E7" s="251">
        <v>0</v>
      </c>
      <c r="F7" s="251">
        <v>0</v>
      </c>
      <c r="G7" s="251">
        <v>0</v>
      </c>
      <c r="H7" s="79">
        <v>2</v>
      </c>
    </row>
    <row r="8" spans="1:8" s="334" customFormat="1" ht="15.75" customHeight="1" x14ac:dyDescent="0.3">
      <c r="A8" s="341" t="s">
        <v>529</v>
      </c>
      <c r="B8" s="335">
        <v>9</v>
      </c>
      <c r="C8" s="345">
        <v>0</v>
      </c>
      <c r="D8" s="345">
        <v>0</v>
      </c>
      <c r="E8" s="345">
        <v>0</v>
      </c>
      <c r="F8" s="345">
        <v>0</v>
      </c>
      <c r="G8" s="345">
        <v>50</v>
      </c>
      <c r="H8" s="337">
        <v>0</v>
      </c>
    </row>
    <row r="9" spans="1:8" s="334" customFormat="1" ht="14.4" customHeight="1" x14ac:dyDescent="0.3">
      <c r="A9" s="341" t="s">
        <v>530</v>
      </c>
      <c r="B9" s="335">
        <v>11</v>
      </c>
      <c r="C9" s="345">
        <v>1</v>
      </c>
      <c r="D9" s="345">
        <v>7</v>
      </c>
      <c r="E9" s="345">
        <v>1</v>
      </c>
      <c r="F9" s="345">
        <v>0</v>
      </c>
      <c r="G9" s="345">
        <v>1</v>
      </c>
      <c r="H9" s="337">
        <v>1</v>
      </c>
    </row>
    <row r="10" spans="1:8" s="6" customFormat="1" x14ac:dyDescent="0.3">
      <c r="A10" s="341" t="s">
        <v>531</v>
      </c>
      <c r="B10" s="28">
        <v>1</v>
      </c>
      <c r="C10" s="251">
        <v>0</v>
      </c>
      <c r="D10" s="251">
        <v>62</v>
      </c>
      <c r="E10" s="251">
        <v>0</v>
      </c>
      <c r="F10" s="251">
        <v>0</v>
      </c>
      <c r="G10" s="251">
        <v>0</v>
      </c>
      <c r="H10" s="79">
        <v>0</v>
      </c>
    </row>
    <row r="11" spans="1:8" ht="14.4" thickBot="1" x14ac:dyDescent="0.35">
      <c r="A11" s="23" t="s">
        <v>4</v>
      </c>
      <c r="B11" s="29">
        <f t="shared" ref="B11:H11" si="0">SUM(B5:B10)</f>
        <v>39</v>
      </c>
      <c r="C11" s="252">
        <f t="shared" si="0"/>
        <v>3</v>
      </c>
      <c r="D11" s="252">
        <f t="shared" si="0"/>
        <v>75</v>
      </c>
      <c r="E11" s="252">
        <f t="shared" si="0"/>
        <v>1</v>
      </c>
      <c r="F11" s="252">
        <f t="shared" si="0"/>
        <v>0</v>
      </c>
      <c r="G11" s="252">
        <f t="shared" si="0"/>
        <v>58</v>
      </c>
      <c r="H11" s="80">
        <f t="shared" si="0"/>
        <v>4</v>
      </c>
    </row>
    <row r="13" spans="1:8" ht="25.5" customHeight="1" x14ac:dyDescent="0.3">
      <c r="A13" s="916" t="s">
        <v>534</v>
      </c>
      <c r="B13" s="916"/>
      <c r="C13" s="916"/>
      <c r="D13" s="916"/>
      <c r="E13" s="916"/>
      <c r="F13" s="916"/>
      <c r="G13" s="916"/>
      <c r="H13" s="916"/>
    </row>
    <row r="14" spans="1:8" ht="30" customHeight="1" x14ac:dyDescent="0.3">
      <c r="A14" s="855" t="s">
        <v>534</v>
      </c>
      <c r="B14" s="855"/>
      <c r="C14" s="855"/>
      <c r="D14" s="855"/>
      <c r="E14" s="855"/>
      <c r="F14" s="855"/>
      <c r="G14" s="855"/>
      <c r="H14" s="855"/>
    </row>
    <row r="15" spans="1:8" ht="40.5" customHeight="1" x14ac:dyDescent="0.3">
      <c r="A15" s="855" t="s">
        <v>534</v>
      </c>
      <c r="B15" s="855"/>
      <c r="C15" s="855"/>
      <c r="D15" s="855"/>
      <c r="E15" s="855"/>
      <c r="F15" s="855"/>
      <c r="G15" s="855"/>
      <c r="H15" s="855"/>
    </row>
    <row r="16" spans="1:8" ht="12.75" customHeight="1" x14ac:dyDescent="0.3">
      <c r="A16" s="916" t="s">
        <v>534</v>
      </c>
      <c r="B16" s="916"/>
      <c r="C16" s="916"/>
      <c r="D16" s="916"/>
      <c r="E16" s="916"/>
      <c r="F16" s="916"/>
      <c r="G16" s="916"/>
      <c r="H16" s="916"/>
    </row>
    <row r="17" spans="1:8" x14ac:dyDescent="0.3">
      <c r="A17" s="916"/>
      <c r="B17" s="916"/>
      <c r="C17" s="916"/>
      <c r="D17" s="916"/>
      <c r="E17" s="916"/>
      <c r="F17" s="916"/>
      <c r="G17" s="916"/>
      <c r="H17" s="916"/>
    </row>
    <row r="18" spans="1:8" x14ac:dyDescent="0.3">
      <c r="A18" s="95"/>
      <c r="B18" s="95"/>
      <c r="C18" s="95"/>
      <c r="D18" s="95"/>
      <c r="E18" s="95"/>
      <c r="F18" s="95"/>
      <c r="G18" s="95"/>
      <c r="H18" s="95"/>
    </row>
  </sheetData>
  <mergeCells count="11">
    <mergeCell ref="A13:H13"/>
    <mergeCell ref="A14:H14"/>
    <mergeCell ref="A15:H15"/>
    <mergeCell ref="A16:H17"/>
    <mergeCell ref="A1:H1"/>
    <mergeCell ref="A2:A4"/>
    <mergeCell ref="B2:B4"/>
    <mergeCell ref="C2:H2"/>
    <mergeCell ref="C3:D3"/>
    <mergeCell ref="E3:F3"/>
    <mergeCell ref="G3:H3"/>
  </mergeCells>
  <pageMargins left="0.7" right="0.7" top="0.75" bottom="0.75" header="0.3" footer="0.3"/>
  <pageSetup paperSize="9"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List38">
    <pageSetUpPr fitToPage="1"/>
  </sheetPr>
  <dimension ref="A1:K19"/>
  <sheetViews>
    <sheetView workbookViewId="0">
      <selection activeCell="F12" sqref="F12"/>
    </sheetView>
  </sheetViews>
  <sheetFormatPr defaultColWidth="9.109375" defaultRowHeight="13.8" x14ac:dyDescent="0.3"/>
  <cols>
    <col min="1" max="1" width="55.44140625" style="2" customWidth="1"/>
    <col min="2" max="2" width="17.109375" style="30" customWidth="1"/>
    <col min="3" max="4" width="18.44140625" style="1" customWidth="1"/>
    <col min="5" max="5" width="15.88671875" style="1" customWidth="1"/>
    <col min="6" max="9" width="9.109375" style="1"/>
    <col min="10" max="10" width="13.109375" style="1" customWidth="1"/>
    <col min="11" max="11" width="15.6640625" style="1" customWidth="1"/>
    <col min="12" max="16384" width="9.109375" style="1"/>
  </cols>
  <sheetData>
    <row r="1" spans="1:11" ht="42.75" customHeight="1" x14ac:dyDescent="0.3">
      <c r="A1" s="865" t="s">
        <v>441</v>
      </c>
      <c r="B1" s="1030"/>
      <c r="C1" s="1030"/>
      <c r="D1" s="1030"/>
      <c r="E1" s="1031"/>
      <c r="G1" s="1022" t="s">
        <v>365</v>
      </c>
      <c r="H1" s="1023"/>
      <c r="I1" s="1023"/>
      <c r="J1" s="1023"/>
      <c r="K1" s="1023"/>
    </row>
    <row r="2" spans="1:11" ht="16.5" customHeight="1" x14ac:dyDescent="0.3">
      <c r="A2" s="13" t="s">
        <v>520</v>
      </c>
      <c r="B2" s="1032"/>
      <c r="C2" s="1033"/>
      <c r="D2" s="1033"/>
      <c r="E2" s="1034"/>
      <c r="G2" s="1024" t="s">
        <v>369</v>
      </c>
      <c r="H2" s="1024"/>
      <c r="I2" s="1024"/>
      <c r="J2" s="155" t="s">
        <v>366</v>
      </c>
      <c r="K2" s="138" t="s">
        <v>367</v>
      </c>
    </row>
    <row r="3" spans="1:11" ht="18" customHeight="1" x14ac:dyDescent="0.3">
      <c r="A3" s="140"/>
      <c r="B3" s="141" t="s">
        <v>84</v>
      </c>
      <c r="C3" s="141" t="s">
        <v>85</v>
      </c>
      <c r="D3" s="150" t="s">
        <v>361</v>
      </c>
      <c r="E3" s="42" t="s">
        <v>362</v>
      </c>
      <c r="G3" s="1024"/>
      <c r="H3" s="1024"/>
      <c r="I3" s="1024"/>
      <c r="J3" s="155">
        <f>SUM(D9:D11)</f>
        <v>378</v>
      </c>
      <c r="K3" s="156">
        <f>SUM(E9:E11)</f>
        <v>14956392</v>
      </c>
    </row>
    <row r="4" spans="1:11" ht="16.5" customHeight="1" x14ac:dyDescent="0.3">
      <c r="A4" s="16" t="s">
        <v>555</v>
      </c>
      <c r="B4" s="63"/>
      <c r="C4" s="63"/>
      <c r="D4" s="151">
        <v>1</v>
      </c>
      <c r="E4" s="154"/>
      <c r="G4" s="1024"/>
      <c r="H4" s="1024"/>
      <c r="I4" s="1024"/>
      <c r="J4" s="1025" t="s">
        <v>368</v>
      </c>
      <c r="K4" s="1025"/>
    </row>
    <row r="5" spans="1:11" ht="15.75" customHeight="1" x14ac:dyDescent="0.3">
      <c r="A5" s="16" t="s">
        <v>107</v>
      </c>
      <c r="B5" s="7"/>
      <c r="C5" s="7"/>
      <c r="D5" s="11">
        <v>18</v>
      </c>
      <c r="E5" s="154"/>
      <c r="G5" s="1024"/>
      <c r="H5" s="1024"/>
      <c r="I5" s="1024"/>
      <c r="J5" s="1026">
        <f>K3/J3</f>
        <v>39567.174603174601</v>
      </c>
      <c r="K5" s="1026"/>
    </row>
    <row r="6" spans="1:11" ht="16.5" customHeight="1" x14ac:dyDescent="0.3">
      <c r="A6" s="16" t="s">
        <v>556</v>
      </c>
      <c r="B6" s="7"/>
      <c r="C6" s="8"/>
      <c r="D6" s="152">
        <v>11</v>
      </c>
      <c r="E6" s="154"/>
    </row>
    <row r="7" spans="1:11" ht="17.25" customHeight="1" x14ac:dyDescent="0.3">
      <c r="A7" s="16" t="s">
        <v>108</v>
      </c>
      <c r="B7" s="7"/>
      <c r="C7" s="7"/>
      <c r="D7" s="151">
        <v>13</v>
      </c>
      <c r="E7" s="154"/>
    </row>
    <row r="8" spans="1:11" ht="17.25" customHeight="1" x14ac:dyDescent="0.3">
      <c r="A8" s="147" t="s">
        <v>364</v>
      </c>
      <c r="B8" s="118"/>
      <c r="C8" s="118"/>
      <c r="D8" s="153">
        <v>27</v>
      </c>
      <c r="E8" s="154"/>
    </row>
    <row r="9" spans="1:11" ht="17.25" customHeight="1" x14ac:dyDescent="0.3">
      <c r="A9" s="20" t="s">
        <v>363</v>
      </c>
      <c r="B9" s="118"/>
      <c r="C9" s="118"/>
      <c r="D9" s="153">
        <v>7</v>
      </c>
      <c r="E9" s="188">
        <v>144000</v>
      </c>
    </row>
    <row r="10" spans="1:11" ht="17.25" customHeight="1" x14ac:dyDescent="0.3">
      <c r="A10" s="20" t="s">
        <v>557</v>
      </c>
      <c r="B10" s="63"/>
      <c r="C10" s="63"/>
      <c r="D10" s="153">
        <v>362</v>
      </c>
      <c r="E10" s="188">
        <v>14613223</v>
      </c>
    </row>
    <row r="11" spans="1:11" ht="17.25" customHeight="1" thickBot="1" x14ac:dyDescent="0.35">
      <c r="A11" s="149" t="s">
        <v>558</v>
      </c>
      <c r="B11" s="119"/>
      <c r="C11" s="119"/>
      <c r="D11" s="94">
        <v>9</v>
      </c>
      <c r="E11" s="189">
        <v>199169</v>
      </c>
    </row>
    <row r="12" spans="1:11" ht="17.25" customHeight="1" x14ac:dyDescent="0.3">
      <c r="A12" s="76"/>
      <c r="B12" s="76"/>
      <c r="C12" s="76"/>
      <c r="D12" s="76"/>
      <c r="E12" s="76"/>
    </row>
    <row r="13" spans="1:11" ht="15.75" customHeight="1" x14ac:dyDescent="0.3">
      <c r="A13" s="1029" t="s">
        <v>534</v>
      </c>
      <c r="B13" s="1029"/>
      <c r="C13" s="1029"/>
      <c r="D13" s="1029"/>
      <c r="E13" s="1029"/>
      <c r="F13" s="49"/>
    </row>
    <row r="14" spans="1:11" ht="15" customHeight="1" x14ac:dyDescent="0.3">
      <c r="A14" s="916" t="s">
        <v>534</v>
      </c>
      <c r="B14" s="916"/>
      <c r="C14" s="916"/>
      <c r="D14" s="916"/>
      <c r="E14" s="916"/>
      <c r="F14" s="49"/>
    </row>
    <row r="15" spans="1:11" ht="30" customHeight="1" x14ac:dyDescent="0.3">
      <c r="A15" s="976" t="s">
        <v>534</v>
      </c>
      <c r="B15" s="976"/>
      <c r="C15" s="976"/>
      <c r="D15" s="976"/>
      <c r="E15" s="976"/>
    </row>
    <row r="16" spans="1:11" ht="75" customHeight="1" x14ac:dyDescent="0.3">
      <c r="A16" s="1035" t="s">
        <v>534</v>
      </c>
      <c r="B16" s="1036"/>
      <c r="C16" s="1036"/>
      <c r="D16" s="1036"/>
      <c r="E16" s="1036"/>
      <c r="F16" s="142"/>
      <c r="G16" s="142"/>
    </row>
    <row r="17" spans="1:7" ht="75" customHeight="1" x14ac:dyDescent="0.3">
      <c r="A17" s="1027" t="s">
        <v>534</v>
      </c>
      <c r="B17" s="1028"/>
      <c r="C17" s="1028"/>
      <c r="D17" s="1028"/>
      <c r="E17" s="1028"/>
      <c r="F17" s="143"/>
      <c r="G17" s="143"/>
    </row>
    <row r="18" spans="1:7" ht="75" customHeight="1" x14ac:dyDescent="0.3">
      <c r="A18" s="1027" t="s">
        <v>534</v>
      </c>
      <c r="B18" s="1028"/>
      <c r="C18" s="1028"/>
      <c r="D18" s="1028"/>
      <c r="E18" s="1028"/>
      <c r="F18" s="143"/>
      <c r="G18" s="143"/>
    </row>
    <row r="19" spans="1:7" ht="60" customHeight="1" x14ac:dyDescent="0.3">
      <c r="A19" s="1027" t="s">
        <v>534</v>
      </c>
      <c r="B19" s="1028"/>
      <c r="C19" s="1028"/>
      <c r="D19" s="1028"/>
      <c r="E19" s="1028"/>
      <c r="F19" s="143"/>
      <c r="G19" s="143"/>
    </row>
  </sheetData>
  <mergeCells count="13">
    <mergeCell ref="A19:E19"/>
    <mergeCell ref="A14:E14"/>
    <mergeCell ref="A13:E13"/>
    <mergeCell ref="A1:E1"/>
    <mergeCell ref="B2:E2"/>
    <mergeCell ref="A15:E15"/>
    <mergeCell ref="A16:E16"/>
    <mergeCell ref="A17:E17"/>
    <mergeCell ref="G1:K1"/>
    <mergeCell ref="G2:I5"/>
    <mergeCell ref="J4:K4"/>
    <mergeCell ref="J5:K5"/>
    <mergeCell ref="A18:E18"/>
  </mergeCells>
  <pageMargins left="0.7" right="0.7" top="0.75" bottom="0.75" header="0.3" footer="0.3"/>
  <pageSetup paperSize="9" scale="69" fitToHeight="0"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List28"/>
  <dimension ref="A1:E17"/>
  <sheetViews>
    <sheetView tabSelected="1" workbookViewId="0">
      <selection activeCell="G5" sqref="G5"/>
    </sheetView>
  </sheetViews>
  <sheetFormatPr defaultColWidth="9.109375" defaultRowHeight="13.8" x14ac:dyDescent="0.3"/>
  <cols>
    <col min="1" max="1" width="22.6640625" style="2" customWidth="1"/>
    <col min="2" max="2" width="15.6640625" style="3" customWidth="1"/>
    <col min="3" max="3" width="6.109375" style="1" customWidth="1"/>
    <col min="4" max="16384" width="9.109375" style="1"/>
  </cols>
  <sheetData>
    <row r="1" spans="1:5" ht="42.75" customHeight="1" x14ac:dyDescent="0.3">
      <c r="A1" s="1037" t="s">
        <v>374</v>
      </c>
      <c r="B1" s="1038"/>
    </row>
    <row r="2" spans="1:5" s="5" customFormat="1" x14ac:dyDescent="0.3">
      <c r="A2" s="225" t="s">
        <v>520</v>
      </c>
      <c r="B2" s="269" t="s">
        <v>40</v>
      </c>
    </row>
    <row r="3" spans="1:5" ht="27.6" x14ac:dyDescent="0.3">
      <c r="A3" s="132" t="s">
        <v>43</v>
      </c>
      <c r="B3" s="342">
        <v>807</v>
      </c>
    </row>
    <row r="4" spans="1:5" ht="25.5" customHeight="1" x14ac:dyDescent="0.3">
      <c r="A4" s="132" t="s">
        <v>44</v>
      </c>
      <c r="B4" s="342">
        <v>123</v>
      </c>
    </row>
    <row r="5" spans="1:5" ht="41.4" x14ac:dyDescent="0.3">
      <c r="A5" s="132" t="s">
        <v>501</v>
      </c>
      <c r="B5" s="342">
        <v>1134</v>
      </c>
    </row>
    <row r="6" spans="1:5" ht="41.4" x14ac:dyDescent="0.3">
      <c r="A6" s="132" t="s">
        <v>502</v>
      </c>
      <c r="B6" s="342">
        <v>1134</v>
      </c>
    </row>
    <row r="7" spans="1:5" s="4" customFormat="1" x14ac:dyDescent="0.3">
      <c r="A7" s="270" t="s">
        <v>503</v>
      </c>
      <c r="B7" s="342">
        <v>195544</v>
      </c>
    </row>
    <row r="8" spans="1:5" s="4" customFormat="1" ht="25.5" customHeight="1" x14ac:dyDescent="0.3">
      <c r="A8" s="132" t="s">
        <v>589</v>
      </c>
      <c r="B8" s="342">
        <v>662</v>
      </c>
    </row>
    <row r="9" spans="1:5" s="4" customFormat="1" ht="25.5" customHeight="1" x14ac:dyDescent="0.3">
      <c r="A9" s="132" t="s">
        <v>590</v>
      </c>
      <c r="B9" s="342">
        <v>321</v>
      </c>
    </row>
    <row r="10" spans="1:5" ht="30" customHeight="1" x14ac:dyDescent="0.3">
      <c r="A10" s="132" t="s">
        <v>591</v>
      </c>
      <c r="B10" s="342">
        <v>66</v>
      </c>
    </row>
    <row r="11" spans="1:5" s="2" customFormat="1" ht="40.049999999999997" customHeight="1" x14ac:dyDescent="0.3">
      <c r="A11" s="132" t="s">
        <v>504</v>
      </c>
      <c r="B11" s="342">
        <v>61466</v>
      </c>
    </row>
    <row r="12" spans="1:5" ht="40.049999999999997" customHeight="1" x14ac:dyDescent="0.3">
      <c r="A12" s="132" t="s">
        <v>505</v>
      </c>
      <c r="B12" s="347">
        <v>55861</v>
      </c>
    </row>
    <row r="13" spans="1:5" ht="42" thickBot="1" x14ac:dyDescent="0.35">
      <c r="A13" s="271" t="s">
        <v>506</v>
      </c>
      <c r="B13" s="348">
        <v>14059</v>
      </c>
    </row>
    <row r="14" spans="1:5" ht="15" customHeight="1" x14ac:dyDescent="0.3">
      <c r="A14" s="104"/>
      <c r="B14" s="105"/>
      <c r="C14" s="259"/>
      <c r="D14" s="259"/>
      <c r="E14" s="259"/>
    </row>
    <row r="15" spans="1:5" ht="40.049999999999997" customHeight="1" x14ac:dyDescent="0.3">
      <c r="A15" s="916" t="s">
        <v>534</v>
      </c>
      <c r="B15" s="916"/>
    </row>
    <row r="16" spans="1:5" ht="104.1" customHeight="1" x14ac:dyDescent="0.3">
      <c r="A16" s="916" t="s">
        <v>534</v>
      </c>
      <c r="B16" s="916"/>
    </row>
    <row r="17" spans="1:2" ht="95.1" customHeight="1" x14ac:dyDescent="0.3">
      <c r="A17" s="916" t="s">
        <v>534</v>
      </c>
      <c r="B17" s="916"/>
    </row>
  </sheetData>
  <mergeCells count="4">
    <mergeCell ref="A1:B1"/>
    <mergeCell ref="A15:B15"/>
    <mergeCell ref="A16:B16"/>
    <mergeCell ref="A17:B17"/>
  </mergeCells>
  <pageMargins left="0.7" right="0.7" top="0.75" bottom="0.75" header="0.3" footer="0.3"/>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List29"/>
  <dimension ref="A1:B16"/>
  <sheetViews>
    <sheetView workbookViewId="0">
      <selection activeCell="D13" sqref="D13"/>
    </sheetView>
  </sheetViews>
  <sheetFormatPr defaultColWidth="9.109375" defaultRowHeight="13.8" x14ac:dyDescent="0.3"/>
  <cols>
    <col min="1" max="1" width="38.5546875" style="2" customWidth="1"/>
    <col min="2" max="2" width="14.5546875" style="1" customWidth="1"/>
    <col min="3" max="16384" width="9.109375" style="1"/>
  </cols>
  <sheetData>
    <row r="1" spans="1:2" ht="42.75" customHeight="1" x14ac:dyDescent="0.3">
      <c r="A1" s="975" t="s">
        <v>373</v>
      </c>
      <c r="B1" s="964"/>
    </row>
    <row r="2" spans="1:2" s="5" customFormat="1" ht="30" customHeight="1" x14ac:dyDescent="0.3">
      <c r="A2" s="13" t="s">
        <v>520</v>
      </c>
      <c r="B2" s="256" t="s">
        <v>40</v>
      </c>
    </row>
    <row r="3" spans="1:2" s="6" customFormat="1" ht="12.75" customHeight="1" x14ac:dyDescent="0.3">
      <c r="A3" s="26" t="s">
        <v>45</v>
      </c>
      <c r="B3" s="27">
        <v>4065</v>
      </c>
    </row>
    <row r="4" spans="1:2" s="6" customFormat="1" ht="12.75" customHeight="1" x14ac:dyDescent="0.3">
      <c r="A4" s="26" t="s">
        <v>403</v>
      </c>
      <c r="B4" s="27">
        <v>3840</v>
      </c>
    </row>
    <row r="5" spans="1:2" s="6" customFormat="1" ht="12.75" customHeight="1" x14ac:dyDescent="0.3">
      <c r="A5" s="26" t="s">
        <v>402</v>
      </c>
      <c r="B5" s="27">
        <v>225</v>
      </c>
    </row>
    <row r="6" spans="1:2" s="6" customFormat="1" ht="12.75" customHeight="1" x14ac:dyDescent="0.3">
      <c r="A6" s="26" t="s">
        <v>46</v>
      </c>
      <c r="B6" s="27">
        <v>149518</v>
      </c>
    </row>
    <row r="7" spans="1:2" s="6" customFormat="1" ht="12.75" customHeight="1" x14ac:dyDescent="0.3">
      <c r="A7" s="26" t="s">
        <v>432</v>
      </c>
      <c r="B7" s="27">
        <v>145207</v>
      </c>
    </row>
    <row r="8" spans="1:2" s="6" customFormat="1" ht="12.75" customHeight="1" x14ac:dyDescent="0.3">
      <c r="A8" s="26" t="s">
        <v>433</v>
      </c>
      <c r="B8" s="27">
        <v>4311</v>
      </c>
    </row>
    <row r="9" spans="1:2" s="6" customFormat="1" ht="27.6" x14ac:dyDescent="0.3">
      <c r="A9" s="50" t="s">
        <v>513</v>
      </c>
      <c r="B9" s="51">
        <v>170</v>
      </c>
    </row>
    <row r="10" spans="1:2" s="6" customFormat="1" ht="15" customHeight="1" x14ac:dyDescent="0.3">
      <c r="A10" s="50" t="s">
        <v>512</v>
      </c>
      <c r="B10" s="51">
        <v>13</v>
      </c>
    </row>
    <row r="11" spans="1:2" s="6" customFormat="1" ht="15" customHeight="1" thickBot="1" x14ac:dyDescent="0.35">
      <c r="A11" s="110" t="s">
        <v>106</v>
      </c>
      <c r="B11" s="107">
        <v>4</v>
      </c>
    </row>
    <row r="13" spans="1:2" ht="56.25" customHeight="1" x14ac:dyDescent="0.3">
      <c r="A13" s="855" t="s">
        <v>534</v>
      </c>
      <c r="B13" s="855"/>
    </row>
    <row r="14" spans="1:2" ht="57" customHeight="1" x14ac:dyDescent="0.3">
      <c r="A14" s="855" t="s">
        <v>534</v>
      </c>
      <c r="B14" s="855"/>
    </row>
    <row r="15" spans="1:2" x14ac:dyDescent="0.3">
      <c r="A15" s="2" t="s">
        <v>534</v>
      </c>
    </row>
    <row r="16" spans="1:2" ht="66" customHeight="1" x14ac:dyDescent="0.3">
      <c r="A16" s="987" t="s">
        <v>559</v>
      </c>
      <c r="B16" s="987"/>
    </row>
  </sheetData>
  <mergeCells count="4">
    <mergeCell ref="A1:B1"/>
    <mergeCell ref="A13:B13"/>
    <mergeCell ref="A14:B14"/>
    <mergeCell ref="A16:B16"/>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P87"/>
  <sheetViews>
    <sheetView workbookViewId="0">
      <selection activeCell="A73" sqref="A73"/>
    </sheetView>
  </sheetViews>
  <sheetFormatPr defaultColWidth="9.109375" defaultRowHeight="13.8" x14ac:dyDescent="0.3"/>
  <cols>
    <col min="1" max="1" width="47.88671875" style="2" customWidth="1"/>
    <col min="2" max="2" width="6.6640625" style="3" customWidth="1"/>
    <col min="3" max="3" width="8.21875" style="1" customWidth="1"/>
    <col min="4" max="4" width="6.88671875" style="1" customWidth="1"/>
    <col min="5" max="5" width="8.5546875" style="1" customWidth="1"/>
    <col min="6" max="6" width="7.44140625" style="1" customWidth="1"/>
    <col min="7" max="7" width="8.6640625" style="1" customWidth="1"/>
    <col min="8" max="8" width="7" style="1" customWidth="1"/>
    <col min="9" max="11" width="9.109375" style="1"/>
    <col min="12" max="12" width="4.6640625" style="1" customWidth="1"/>
    <col min="13" max="16384" width="9.109375" style="1"/>
  </cols>
  <sheetData>
    <row r="1" spans="1:16" ht="25.5" customHeight="1" x14ac:dyDescent="0.3">
      <c r="A1" s="830" t="s">
        <v>353</v>
      </c>
      <c r="B1" s="831"/>
      <c r="C1" s="831"/>
      <c r="D1" s="831"/>
      <c r="E1" s="831"/>
      <c r="F1" s="831"/>
      <c r="G1" s="831"/>
      <c r="H1" s="831"/>
      <c r="I1" s="831"/>
      <c r="J1" s="832"/>
      <c r="K1" s="833"/>
    </row>
    <row r="2" spans="1:16" s="5" customFormat="1" ht="38.25" customHeight="1" x14ac:dyDescent="0.3">
      <c r="A2" s="13" t="s">
        <v>520</v>
      </c>
      <c r="B2" s="8"/>
      <c r="C2" s="838" t="s">
        <v>0</v>
      </c>
      <c r="D2" s="838"/>
      <c r="E2" s="838" t="s">
        <v>2</v>
      </c>
      <c r="F2" s="838"/>
      <c r="G2" s="838" t="s">
        <v>1</v>
      </c>
      <c r="H2" s="838"/>
      <c r="I2" s="839" t="s">
        <v>3</v>
      </c>
      <c r="J2" s="840"/>
      <c r="K2" s="221" t="s">
        <v>4</v>
      </c>
    </row>
    <row r="3" spans="1:16" s="5" customFormat="1" ht="13.5" customHeight="1" thickBot="1" x14ac:dyDescent="0.35">
      <c r="A3" s="33"/>
      <c r="B3" s="37"/>
      <c r="C3" s="38" t="s">
        <v>5</v>
      </c>
      <c r="D3" s="38" t="s">
        <v>6</v>
      </c>
      <c r="E3" s="38" t="s">
        <v>5</v>
      </c>
      <c r="F3" s="38" t="s">
        <v>6</v>
      </c>
      <c r="G3" s="38" t="s">
        <v>5</v>
      </c>
      <c r="H3" s="38" t="s">
        <v>6</v>
      </c>
      <c r="I3" s="98" t="s">
        <v>5</v>
      </c>
      <c r="J3" s="98" t="s">
        <v>6</v>
      </c>
      <c r="K3" s="31"/>
    </row>
    <row r="4" spans="1:16" s="6" customFormat="1" x14ac:dyDescent="0.3">
      <c r="A4" s="197" t="s">
        <v>526</v>
      </c>
      <c r="B4" s="826"/>
      <c r="C4" s="827"/>
      <c r="D4" s="827"/>
      <c r="E4" s="827"/>
      <c r="F4" s="827"/>
      <c r="G4" s="827"/>
      <c r="H4" s="827"/>
      <c r="I4" s="827"/>
      <c r="J4" s="827"/>
      <c r="K4" s="828"/>
    </row>
    <row r="5" spans="1:16" s="2" customFormat="1" x14ac:dyDescent="0.3">
      <c r="A5" s="233" t="s">
        <v>456</v>
      </c>
      <c r="B5" s="234" t="s">
        <v>455</v>
      </c>
      <c r="C5" s="823"/>
      <c r="D5" s="824"/>
      <c r="E5" s="824"/>
      <c r="F5" s="824"/>
      <c r="G5" s="824"/>
      <c r="H5" s="824"/>
      <c r="I5" s="824"/>
      <c r="J5" s="824"/>
      <c r="K5" s="825"/>
    </row>
    <row r="6" spans="1:16" x14ac:dyDescent="0.3">
      <c r="A6" s="132" t="s">
        <v>470</v>
      </c>
      <c r="B6" s="235" t="s">
        <v>457</v>
      </c>
      <c r="C6" s="121"/>
      <c r="D6" s="121"/>
      <c r="E6" s="121"/>
      <c r="F6" s="121"/>
      <c r="G6" s="121"/>
      <c r="H6" s="121"/>
      <c r="I6" s="121"/>
      <c r="J6" s="121"/>
      <c r="K6" s="120">
        <f>SUM(C6:J6)</f>
        <v>0</v>
      </c>
    </row>
    <row r="7" spans="1:16" ht="12.75" customHeight="1" x14ac:dyDescent="0.3">
      <c r="A7" s="132" t="s">
        <v>471</v>
      </c>
      <c r="B7" s="235" t="s">
        <v>458</v>
      </c>
      <c r="C7" s="121"/>
      <c r="D7" s="121"/>
      <c r="E7" s="121"/>
      <c r="F7" s="121"/>
      <c r="G7" s="121"/>
      <c r="H7" s="121"/>
      <c r="I7" s="121"/>
      <c r="J7" s="279"/>
      <c r="K7" s="120">
        <f t="shared" ref="K7:K16" si="0">SUM(C7:J7)</f>
        <v>0</v>
      </c>
    </row>
    <row r="8" spans="1:16" ht="12.75" customHeight="1" x14ac:dyDescent="0.3">
      <c r="A8" s="132" t="s">
        <v>472</v>
      </c>
      <c r="B8" s="235" t="s">
        <v>459</v>
      </c>
      <c r="C8" s="121"/>
      <c r="D8" s="121"/>
      <c r="E8" s="121"/>
      <c r="F8" s="121"/>
      <c r="G8" s="121"/>
      <c r="H8" s="121"/>
      <c r="I8" s="121"/>
      <c r="J8" s="279"/>
      <c r="K8" s="120">
        <f t="shared" si="0"/>
        <v>0</v>
      </c>
    </row>
    <row r="9" spans="1:16" ht="12.75" customHeight="1" x14ac:dyDescent="0.3">
      <c r="A9" s="132" t="s">
        <v>473</v>
      </c>
      <c r="B9" s="235" t="s">
        <v>460</v>
      </c>
      <c r="C9" s="121"/>
      <c r="D9" s="121"/>
      <c r="E9" s="121"/>
      <c r="F9" s="121"/>
      <c r="G9" s="121"/>
      <c r="H9" s="121"/>
      <c r="I9" s="121"/>
      <c r="J9" s="279"/>
      <c r="K9" s="120">
        <f t="shared" si="0"/>
        <v>0</v>
      </c>
    </row>
    <row r="10" spans="1:16" ht="12.75" customHeight="1" x14ac:dyDescent="0.3">
      <c r="A10" s="132" t="s">
        <v>474</v>
      </c>
      <c r="B10" s="235" t="s">
        <v>461</v>
      </c>
      <c r="C10" s="121"/>
      <c r="D10" s="121"/>
      <c r="E10" s="121"/>
      <c r="F10" s="121"/>
      <c r="G10" s="121"/>
      <c r="H10" s="121"/>
      <c r="I10" s="121"/>
      <c r="J10" s="279"/>
      <c r="K10" s="120">
        <f t="shared" si="0"/>
        <v>0</v>
      </c>
    </row>
    <row r="11" spans="1:16" ht="12.75" customHeight="1" x14ac:dyDescent="0.3">
      <c r="A11" s="132" t="s">
        <v>475</v>
      </c>
      <c r="B11" s="235" t="s">
        <v>462</v>
      </c>
      <c r="C11" s="121"/>
      <c r="D11" s="121"/>
      <c r="E11" s="121"/>
      <c r="F11" s="121"/>
      <c r="G11" s="121">
        <v>1</v>
      </c>
      <c r="H11" s="121"/>
      <c r="I11" s="121">
        <v>1</v>
      </c>
      <c r="J11" s="279">
        <v>2</v>
      </c>
      <c r="K11" s="120">
        <f t="shared" si="0"/>
        <v>4</v>
      </c>
      <c r="M11" s="46"/>
      <c r="N11" s="46"/>
      <c r="O11" s="46"/>
      <c r="P11" s="46"/>
    </row>
    <row r="12" spans="1:16" ht="12.75" customHeight="1" x14ac:dyDescent="0.3">
      <c r="A12" s="132" t="s">
        <v>469</v>
      </c>
      <c r="B12" s="235" t="s">
        <v>463</v>
      </c>
      <c r="C12" s="121"/>
      <c r="D12" s="121"/>
      <c r="E12" s="121"/>
      <c r="F12" s="121"/>
      <c r="G12" s="121"/>
      <c r="H12" s="121"/>
      <c r="I12" s="121">
        <v>1</v>
      </c>
      <c r="J12" s="279"/>
      <c r="K12" s="120">
        <f t="shared" si="0"/>
        <v>1</v>
      </c>
      <c r="M12" s="46"/>
      <c r="N12" s="46"/>
      <c r="O12" s="46"/>
      <c r="P12" s="46"/>
    </row>
    <row r="13" spans="1:16" ht="12.75" customHeight="1" x14ac:dyDescent="0.3">
      <c r="A13" s="132" t="s">
        <v>476</v>
      </c>
      <c r="B13" s="235" t="s">
        <v>464</v>
      </c>
      <c r="C13" s="121"/>
      <c r="D13" s="121"/>
      <c r="E13" s="121"/>
      <c r="F13" s="121"/>
      <c r="G13" s="121">
        <v>4</v>
      </c>
      <c r="H13" s="121"/>
      <c r="I13" s="121">
        <v>4</v>
      </c>
      <c r="J13" s="279">
        <v>3</v>
      </c>
      <c r="K13" s="120">
        <f t="shared" si="0"/>
        <v>11</v>
      </c>
    </row>
    <row r="14" spans="1:16" x14ac:dyDescent="0.3">
      <c r="A14" s="132" t="s">
        <v>477</v>
      </c>
      <c r="B14" s="235" t="s">
        <v>465</v>
      </c>
      <c r="C14" s="121"/>
      <c r="D14" s="121"/>
      <c r="E14" s="121"/>
      <c r="F14" s="121"/>
      <c r="G14" s="121"/>
      <c r="H14" s="121"/>
      <c r="I14" s="121"/>
      <c r="J14" s="279"/>
      <c r="K14" s="120">
        <f t="shared" si="0"/>
        <v>0</v>
      </c>
    </row>
    <row r="15" spans="1:16" x14ac:dyDescent="0.3">
      <c r="A15" s="132" t="s">
        <v>478</v>
      </c>
      <c r="B15" s="235" t="s">
        <v>466</v>
      </c>
      <c r="C15" s="121"/>
      <c r="D15" s="121"/>
      <c r="E15" s="121"/>
      <c r="F15" s="121"/>
      <c r="G15" s="121"/>
      <c r="H15" s="121"/>
      <c r="I15" s="121"/>
      <c r="J15" s="279"/>
      <c r="K15" s="120">
        <f t="shared" si="0"/>
        <v>0</v>
      </c>
    </row>
    <row r="16" spans="1:16" x14ac:dyDescent="0.3">
      <c r="A16" s="132" t="s">
        <v>468</v>
      </c>
      <c r="B16" s="235" t="s">
        <v>467</v>
      </c>
      <c r="C16" s="121"/>
      <c r="D16" s="121"/>
      <c r="E16" s="121"/>
      <c r="F16" s="121"/>
      <c r="G16" s="121"/>
      <c r="H16" s="121"/>
      <c r="I16" s="121"/>
      <c r="J16" s="279"/>
      <c r="K16" s="120">
        <f t="shared" si="0"/>
        <v>0</v>
      </c>
    </row>
    <row r="17" spans="1:11" ht="12.75" customHeight="1" x14ac:dyDescent="0.3">
      <c r="A17" s="236" t="s">
        <v>88</v>
      </c>
      <c r="B17" s="280" t="s">
        <v>89</v>
      </c>
      <c r="C17" s="127">
        <f>SUM(C6:C16)</f>
        <v>0</v>
      </c>
      <c r="D17" s="127">
        <f t="shared" ref="D17:J17" si="1">SUM(D6:D16)</f>
        <v>0</v>
      </c>
      <c r="E17" s="127">
        <f t="shared" si="1"/>
        <v>0</v>
      </c>
      <c r="F17" s="127">
        <f t="shared" si="1"/>
        <v>0</v>
      </c>
      <c r="G17" s="127">
        <f t="shared" si="1"/>
        <v>5</v>
      </c>
      <c r="H17" s="127">
        <f t="shared" si="1"/>
        <v>0</v>
      </c>
      <c r="I17" s="127">
        <f t="shared" si="1"/>
        <v>6</v>
      </c>
      <c r="J17" s="127">
        <f t="shared" si="1"/>
        <v>5</v>
      </c>
      <c r="K17" s="120">
        <f>SUM(K6:K16)</f>
        <v>16</v>
      </c>
    </row>
    <row r="18" spans="1:11" s="6" customFormat="1" x14ac:dyDescent="0.3">
      <c r="A18" s="135" t="s">
        <v>527</v>
      </c>
      <c r="B18" s="237"/>
      <c r="C18" s="820"/>
      <c r="D18" s="821"/>
      <c r="E18" s="821"/>
      <c r="F18" s="821"/>
      <c r="G18" s="821"/>
      <c r="H18" s="821"/>
      <c r="I18" s="821"/>
      <c r="J18" s="821"/>
      <c r="K18" s="822"/>
    </row>
    <row r="19" spans="1:11" s="2" customFormat="1" x14ac:dyDescent="0.3">
      <c r="A19" s="233" t="s">
        <v>456</v>
      </c>
      <c r="B19" s="234" t="s">
        <v>455</v>
      </c>
      <c r="C19" s="823"/>
      <c r="D19" s="824"/>
      <c r="E19" s="824"/>
      <c r="F19" s="824"/>
      <c r="G19" s="824"/>
      <c r="H19" s="824"/>
      <c r="I19" s="824"/>
      <c r="J19" s="824"/>
      <c r="K19" s="825"/>
    </row>
    <row r="20" spans="1:11" x14ac:dyDescent="0.3">
      <c r="A20" s="132" t="s">
        <v>470</v>
      </c>
      <c r="B20" s="235" t="s">
        <v>457</v>
      </c>
      <c r="C20" s="121"/>
      <c r="D20" s="121"/>
      <c r="E20" s="121"/>
      <c r="F20" s="121"/>
      <c r="G20" s="121"/>
      <c r="H20" s="121"/>
      <c r="I20" s="121"/>
      <c r="J20" s="279"/>
      <c r="K20" s="120">
        <f>SUM(C20:J20)</f>
        <v>0</v>
      </c>
    </row>
    <row r="21" spans="1:11" x14ac:dyDescent="0.3">
      <c r="A21" s="132" t="s">
        <v>471</v>
      </c>
      <c r="B21" s="235" t="s">
        <v>458</v>
      </c>
      <c r="C21" s="121"/>
      <c r="D21" s="121"/>
      <c r="E21" s="121"/>
      <c r="F21" s="121"/>
      <c r="G21" s="121"/>
      <c r="H21" s="121"/>
      <c r="I21" s="121"/>
      <c r="J21" s="279"/>
      <c r="K21" s="120">
        <f t="shared" ref="K21:K30" si="2">SUM(C21:J21)</f>
        <v>0</v>
      </c>
    </row>
    <row r="22" spans="1:11" x14ac:dyDescent="0.3">
      <c r="A22" s="132" t="s">
        <v>472</v>
      </c>
      <c r="B22" s="235" t="s">
        <v>459</v>
      </c>
      <c r="C22" s="121"/>
      <c r="D22" s="121"/>
      <c r="E22" s="121"/>
      <c r="F22" s="121"/>
      <c r="G22" s="121"/>
      <c r="H22" s="121"/>
      <c r="I22" s="121"/>
      <c r="J22" s="279"/>
      <c r="K22" s="120">
        <f t="shared" si="2"/>
        <v>0</v>
      </c>
    </row>
    <row r="23" spans="1:11" x14ac:dyDescent="0.3">
      <c r="A23" s="132" t="s">
        <v>473</v>
      </c>
      <c r="B23" s="235" t="s">
        <v>460</v>
      </c>
      <c r="C23" s="121"/>
      <c r="D23" s="121"/>
      <c r="E23" s="121"/>
      <c r="F23" s="121"/>
      <c r="G23" s="121"/>
      <c r="H23" s="121"/>
      <c r="I23" s="121"/>
      <c r="J23" s="279"/>
      <c r="K23" s="120">
        <f t="shared" si="2"/>
        <v>0</v>
      </c>
    </row>
    <row r="24" spans="1:11" x14ac:dyDescent="0.3">
      <c r="A24" s="132" t="s">
        <v>474</v>
      </c>
      <c r="B24" s="235" t="s">
        <v>461</v>
      </c>
      <c r="C24" s="121">
        <v>3</v>
      </c>
      <c r="D24" s="121"/>
      <c r="E24" s="121"/>
      <c r="F24" s="121"/>
      <c r="G24" s="121">
        <v>4</v>
      </c>
      <c r="H24" s="121"/>
      <c r="I24" s="121">
        <v>5</v>
      </c>
      <c r="J24" s="279">
        <v>5</v>
      </c>
      <c r="K24" s="120">
        <f t="shared" si="2"/>
        <v>17</v>
      </c>
    </row>
    <row r="25" spans="1:11" x14ac:dyDescent="0.3">
      <c r="A25" s="132" t="s">
        <v>475</v>
      </c>
      <c r="B25" s="235" t="s">
        <v>462</v>
      </c>
      <c r="C25" s="121"/>
      <c r="D25" s="121"/>
      <c r="E25" s="121"/>
      <c r="F25" s="121"/>
      <c r="G25" s="121"/>
      <c r="H25" s="121"/>
      <c r="I25" s="121"/>
      <c r="J25" s="279"/>
      <c r="K25" s="120">
        <f t="shared" si="2"/>
        <v>0</v>
      </c>
    </row>
    <row r="26" spans="1:11" x14ac:dyDescent="0.3">
      <c r="A26" s="132" t="s">
        <v>469</v>
      </c>
      <c r="B26" s="235" t="s">
        <v>463</v>
      </c>
      <c r="C26" s="121"/>
      <c r="D26" s="121"/>
      <c r="E26" s="121"/>
      <c r="F26" s="121"/>
      <c r="G26" s="121"/>
      <c r="H26" s="121"/>
      <c r="I26" s="121"/>
      <c r="J26" s="279"/>
      <c r="K26" s="120">
        <f t="shared" si="2"/>
        <v>0</v>
      </c>
    </row>
    <row r="27" spans="1:11" x14ac:dyDescent="0.3">
      <c r="A27" s="132" t="s">
        <v>476</v>
      </c>
      <c r="B27" s="235" t="s">
        <v>464</v>
      </c>
      <c r="C27" s="121"/>
      <c r="D27" s="121"/>
      <c r="E27" s="121"/>
      <c r="F27" s="121"/>
      <c r="G27" s="121"/>
      <c r="H27" s="121"/>
      <c r="I27" s="121"/>
      <c r="J27" s="279"/>
      <c r="K27" s="120">
        <f t="shared" si="2"/>
        <v>0</v>
      </c>
    </row>
    <row r="28" spans="1:11" x14ac:dyDescent="0.3">
      <c r="A28" s="132" t="s">
        <v>477</v>
      </c>
      <c r="B28" s="235" t="s">
        <v>465</v>
      </c>
      <c r="C28" s="121"/>
      <c r="D28" s="121"/>
      <c r="E28" s="121"/>
      <c r="F28" s="121"/>
      <c r="G28" s="121"/>
      <c r="H28" s="121"/>
      <c r="I28" s="121"/>
      <c r="J28" s="279"/>
      <c r="K28" s="120">
        <f t="shared" si="2"/>
        <v>0</v>
      </c>
    </row>
    <row r="29" spans="1:11" x14ac:dyDescent="0.3">
      <c r="A29" s="132" t="s">
        <v>478</v>
      </c>
      <c r="B29" s="235" t="s">
        <v>466</v>
      </c>
      <c r="C29" s="122"/>
      <c r="D29" s="122"/>
      <c r="E29" s="122"/>
      <c r="F29" s="122"/>
      <c r="G29" s="122"/>
      <c r="H29" s="122"/>
      <c r="I29" s="122"/>
      <c r="J29" s="281"/>
      <c r="K29" s="123">
        <f t="shared" si="2"/>
        <v>0</v>
      </c>
    </row>
    <row r="30" spans="1:11" x14ac:dyDescent="0.3">
      <c r="A30" s="132" t="s">
        <v>468</v>
      </c>
      <c r="B30" s="235" t="s">
        <v>467</v>
      </c>
      <c r="C30" s="122"/>
      <c r="D30" s="122"/>
      <c r="E30" s="122"/>
      <c r="F30" s="122"/>
      <c r="G30" s="122"/>
      <c r="H30" s="122"/>
      <c r="I30" s="122"/>
      <c r="J30" s="281"/>
      <c r="K30" s="123">
        <f t="shared" si="2"/>
        <v>0</v>
      </c>
    </row>
    <row r="31" spans="1:11" x14ac:dyDescent="0.3">
      <c r="A31" s="238" t="s">
        <v>88</v>
      </c>
      <c r="B31" s="282" t="s">
        <v>89</v>
      </c>
      <c r="C31" s="127">
        <f>SUM(C20:C30)</f>
        <v>3</v>
      </c>
      <c r="D31" s="127">
        <f t="shared" ref="D31:J31" si="3">SUM(D20:D30)</f>
        <v>0</v>
      </c>
      <c r="E31" s="127">
        <f t="shared" si="3"/>
        <v>0</v>
      </c>
      <c r="F31" s="127">
        <f t="shared" si="3"/>
        <v>0</v>
      </c>
      <c r="G31" s="127">
        <f t="shared" si="3"/>
        <v>4</v>
      </c>
      <c r="H31" s="127">
        <f t="shared" si="3"/>
        <v>0</v>
      </c>
      <c r="I31" s="127">
        <f t="shared" si="3"/>
        <v>5</v>
      </c>
      <c r="J31" s="127">
        <f t="shared" si="3"/>
        <v>5</v>
      </c>
      <c r="K31" s="123">
        <f>SUM(K20:K30)</f>
        <v>17</v>
      </c>
    </row>
    <row r="32" spans="1:11" x14ac:dyDescent="0.3">
      <c r="A32" s="135" t="s">
        <v>528</v>
      </c>
      <c r="B32" s="237"/>
      <c r="C32" s="820"/>
      <c r="D32" s="821"/>
      <c r="E32" s="821"/>
      <c r="F32" s="821"/>
      <c r="G32" s="821"/>
      <c r="H32" s="821"/>
      <c r="I32" s="821"/>
      <c r="J32" s="821"/>
      <c r="K32" s="822"/>
    </row>
    <row r="33" spans="1:11" x14ac:dyDescent="0.3">
      <c r="A33" s="233" t="s">
        <v>456</v>
      </c>
      <c r="B33" s="234" t="s">
        <v>455</v>
      </c>
      <c r="C33" s="823"/>
      <c r="D33" s="824"/>
      <c r="E33" s="824"/>
      <c r="F33" s="824"/>
      <c r="G33" s="824"/>
      <c r="H33" s="824"/>
      <c r="I33" s="824"/>
      <c r="J33" s="824"/>
      <c r="K33" s="825"/>
    </row>
    <row r="34" spans="1:11" x14ac:dyDescent="0.3">
      <c r="A34" s="132" t="s">
        <v>470</v>
      </c>
      <c r="B34" s="235" t="s">
        <v>457</v>
      </c>
      <c r="C34" s="121"/>
      <c r="D34" s="121"/>
      <c r="E34" s="121"/>
      <c r="F34" s="121"/>
      <c r="G34" s="121"/>
      <c r="H34" s="121"/>
      <c r="I34" s="121"/>
      <c r="J34" s="279"/>
      <c r="K34" s="120">
        <f>SUM(C34:J34)</f>
        <v>0</v>
      </c>
    </row>
    <row r="35" spans="1:11" x14ac:dyDescent="0.3">
      <c r="A35" s="132" t="s">
        <v>471</v>
      </c>
      <c r="B35" s="235" t="s">
        <v>458</v>
      </c>
      <c r="C35" s="121"/>
      <c r="D35" s="121"/>
      <c r="E35" s="121"/>
      <c r="F35" s="121"/>
      <c r="G35" s="121"/>
      <c r="H35" s="121"/>
      <c r="I35" s="121"/>
      <c r="J35" s="279"/>
      <c r="K35" s="120">
        <f t="shared" ref="K35:K44" si="4">SUM(C35:J35)</f>
        <v>0</v>
      </c>
    </row>
    <row r="36" spans="1:11" x14ac:dyDescent="0.3">
      <c r="A36" s="132" t="s">
        <v>472</v>
      </c>
      <c r="B36" s="235" t="s">
        <v>459</v>
      </c>
      <c r="C36" s="122"/>
      <c r="D36" s="122"/>
      <c r="E36" s="122"/>
      <c r="F36" s="122"/>
      <c r="G36" s="122"/>
      <c r="H36" s="122"/>
      <c r="I36" s="122">
        <v>1</v>
      </c>
      <c r="J36" s="281">
        <v>1</v>
      </c>
      <c r="K36" s="120">
        <f t="shared" si="4"/>
        <v>2</v>
      </c>
    </row>
    <row r="37" spans="1:11" x14ac:dyDescent="0.3">
      <c r="A37" s="132" t="s">
        <v>473</v>
      </c>
      <c r="B37" s="235" t="s">
        <v>460</v>
      </c>
      <c r="C37" s="121"/>
      <c r="D37" s="121"/>
      <c r="E37" s="121"/>
      <c r="F37" s="121"/>
      <c r="G37" s="121"/>
      <c r="H37" s="121"/>
      <c r="I37" s="121"/>
      <c r="J37" s="279"/>
      <c r="K37" s="120">
        <f t="shared" si="4"/>
        <v>0</v>
      </c>
    </row>
    <row r="38" spans="1:11" x14ac:dyDescent="0.3">
      <c r="A38" s="132" t="s">
        <v>474</v>
      </c>
      <c r="B38" s="235" t="s">
        <v>461</v>
      </c>
      <c r="C38" s="121"/>
      <c r="D38" s="121"/>
      <c r="E38" s="121"/>
      <c r="F38" s="121"/>
      <c r="G38" s="121">
        <v>1</v>
      </c>
      <c r="H38" s="121"/>
      <c r="I38" s="121"/>
      <c r="J38" s="279"/>
      <c r="K38" s="120">
        <f t="shared" si="4"/>
        <v>1</v>
      </c>
    </row>
    <row r="39" spans="1:11" x14ac:dyDescent="0.3">
      <c r="A39" s="132" t="s">
        <v>475</v>
      </c>
      <c r="B39" s="235" t="s">
        <v>462</v>
      </c>
      <c r="C39" s="121"/>
      <c r="D39" s="121"/>
      <c r="E39" s="121"/>
      <c r="F39" s="121"/>
      <c r="G39" s="121"/>
      <c r="H39" s="121"/>
      <c r="I39" s="121"/>
      <c r="J39" s="279"/>
      <c r="K39" s="120">
        <f t="shared" si="4"/>
        <v>0</v>
      </c>
    </row>
    <row r="40" spans="1:11" x14ac:dyDescent="0.3">
      <c r="A40" s="132" t="s">
        <v>469</v>
      </c>
      <c r="B40" s="235" t="s">
        <v>463</v>
      </c>
      <c r="C40" s="121"/>
      <c r="D40" s="121"/>
      <c r="E40" s="121"/>
      <c r="F40" s="121"/>
      <c r="G40" s="121"/>
      <c r="H40" s="121"/>
      <c r="I40" s="121"/>
      <c r="J40" s="279"/>
      <c r="K40" s="120">
        <f t="shared" si="4"/>
        <v>0</v>
      </c>
    </row>
    <row r="41" spans="1:11" x14ac:dyDescent="0.3">
      <c r="A41" s="132" t="s">
        <v>476</v>
      </c>
      <c r="B41" s="235" t="s">
        <v>464</v>
      </c>
      <c r="C41" s="121"/>
      <c r="D41" s="121"/>
      <c r="E41" s="121"/>
      <c r="F41" s="121"/>
      <c r="G41" s="121"/>
      <c r="H41" s="121"/>
      <c r="I41" s="121"/>
      <c r="J41" s="279"/>
      <c r="K41" s="120">
        <f t="shared" si="4"/>
        <v>0</v>
      </c>
    </row>
    <row r="42" spans="1:11" x14ac:dyDescent="0.3">
      <c r="A42" s="132" t="s">
        <v>477</v>
      </c>
      <c r="B42" s="235" t="s">
        <v>465</v>
      </c>
      <c r="C42" s="121"/>
      <c r="D42" s="121"/>
      <c r="E42" s="121"/>
      <c r="F42" s="121"/>
      <c r="G42" s="121"/>
      <c r="H42" s="121"/>
      <c r="I42" s="121"/>
      <c r="J42" s="279"/>
      <c r="K42" s="120">
        <f t="shared" si="4"/>
        <v>0</v>
      </c>
    </row>
    <row r="43" spans="1:11" x14ac:dyDescent="0.3">
      <c r="A43" s="132" t="s">
        <v>478</v>
      </c>
      <c r="B43" s="235" t="s">
        <v>466</v>
      </c>
      <c r="C43" s="122"/>
      <c r="D43" s="122"/>
      <c r="E43" s="122"/>
      <c r="F43" s="122"/>
      <c r="G43" s="122"/>
      <c r="H43" s="122"/>
      <c r="I43" s="122"/>
      <c r="J43" s="281"/>
      <c r="K43" s="123">
        <f t="shared" si="4"/>
        <v>0</v>
      </c>
    </row>
    <row r="44" spans="1:11" x14ac:dyDescent="0.3">
      <c r="A44" s="132" t="s">
        <v>468</v>
      </c>
      <c r="B44" s="235" t="s">
        <v>467</v>
      </c>
      <c r="C44" s="122"/>
      <c r="D44" s="122"/>
      <c r="E44" s="122"/>
      <c r="F44" s="122"/>
      <c r="G44" s="122"/>
      <c r="H44" s="122"/>
      <c r="I44" s="122"/>
      <c r="J44" s="281"/>
      <c r="K44" s="123">
        <f t="shared" si="4"/>
        <v>0</v>
      </c>
    </row>
    <row r="45" spans="1:11" x14ac:dyDescent="0.3">
      <c r="A45" s="238" t="s">
        <v>88</v>
      </c>
      <c r="B45" s="282" t="s">
        <v>89</v>
      </c>
      <c r="C45" s="127">
        <f>SUM(C34:C44)</f>
        <v>0</v>
      </c>
      <c r="D45" s="127">
        <f t="shared" ref="D45:J45" si="5">SUM(D34:D44)</f>
        <v>0</v>
      </c>
      <c r="E45" s="127">
        <f t="shared" si="5"/>
        <v>0</v>
      </c>
      <c r="F45" s="127">
        <f t="shared" si="5"/>
        <v>0</v>
      </c>
      <c r="G45" s="127">
        <f t="shared" si="5"/>
        <v>1</v>
      </c>
      <c r="H45" s="127">
        <f t="shared" si="5"/>
        <v>0</v>
      </c>
      <c r="I45" s="127">
        <f t="shared" si="5"/>
        <v>1</v>
      </c>
      <c r="J45" s="127">
        <f t="shared" si="5"/>
        <v>1</v>
      </c>
      <c r="K45" s="123">
        <f>SUM(K34:K44)</f>
        <v>3</v>
      </c>
    </row>
    <row r="46" spans="1:11" x14ac:dyDescent="0.3">
      <c r="A46" s="135" t="s">
        <v>529</v>
      </c>
      <c r="B46" s="237"/>
      <c r="C46" s="820"/>
      <c r="D46" s="821"/>
      <c r="E46" s="821"/>
      <c r="F46" s="821"/>
      <c r="G46" s="821"/>
      <c r="H46" s="821"/>
      <c r="I46" s="821"/>
      <c r="J46" s="821"/>
      <c r="K46" s="822"/>
    </row>
    <row r="47" spans="1:11" x14ac:dyDescent="0.3">
      <c r="A47" s="233" t="s">
        <v>456</v>
      </c>
      <c r="B47" s="234" t="s">
        <v>455</v>
      </c>
      <c r="C47" s="823"/>
      <c r="D47" s="824"/>
      <c r="E47" s="824"/>
      <c r="F47" s="824"/>
      <c r="G47" s="824"/>
      <c r="H47" s="824"/>
      <c r="I47" s="824"/>
      <c r="J47" s="824"/>
      <c r="K47" s="825"/>
    </row>
    <row r="48" spans="1:11" x14ac:dyDescent="0.3">
      <c r="A48" s="132" t="s">
        <v>470</v>
      </c>
      <c r="B48" s="235" t="s">
        <v>457</v>
      </c>
      <c r="C48" s="121"/>
      <c r="D48" s="121"/>
      <c r="E48" s="121"/>
      <c r="F48" s="121"/>
      <c r="G48" s="121"/>
      <c r="H48" s="121"/>
      <c r="I48" s="121"/>
      <c r="J48" s="279"/>
      <c r="K48" s="120">
        <f>SUM(C48:J48)</f>
        <v>0</v>
      </c>
    </row>
    <row r="49" spans="1:11" x14ac:dyDescent="0.3">
      <c r="A49" s="132" t="s">
        <v>471</v>
      </c>
      <c r="B49" s="235" t="s">
        <v>458</v>
      </c>
      <c r="C49" s="121"/>
      <c r="D49" s="121"/>
      <c r="E49" s="121"/>
      <c r="F49" s="121"/>
      <c r="G49" s="121"/>
      <c r="H49" s="121"/>
      <c r="I49" s="121"/>
      <c r="J49" s="279"/>
      <c r="K49" s="120">
        <f t="shared" ref="K49:K58" si="6">SUM(C49:J49)</f>
        <v>0</v>
      </c>
    </row>
    <row r="50" spans="1:11" x14ac:dyDescent="0.3">
      <c r="A50" s="132" t="s">
        <v>472</v>
      </c>
      <c r="B50" s="235" t="s">
        <v>459</v>
      </c>
      <c r="C50" s="121"/>
      <c r="D50" s="121"/>
      <c r="E50" s="121"/>
      <c r="F50" s="121"/>
      <c r="G50" s="121"/>
      <c r="H50" s="121"/>
      <c r="I50" s="121"/>
      <c r="J50" s="279"/>
      <c r="K50" s="120">
        <f t="shared" si="6"/>
        <v>0</v>
      </c>
    </row>
    <row r="51" spans="1:11" x14ac:dyDescent="0.3">
      <c r="A51" s="132" t="s">
        <v>473</v>
      </c>
      <c r="B51" s="235" t="s">
        <v>460</v>
      </c>
      <c r="C51" s="121"/>
      <c r="D51" s="121"/>
      <c r="E51" s="121"/>
      <c r="F51" s="121"/>
      <c r="G51" s="121"/>
      <c r="H51" s="121"/>
      <c r="I51" s="121"/>
      <c r="J51" s="279"/>
      <c r="K51" s="120">
        <f t="shared" si="6"/>
        <v>0</v>
      </c>
    </row>
    <row r="52" spans="1:11" x14ac:dyDescent="0.3">
      <c r="A52" s="132" t="s">
        <v>474</v>
      </c>
      <c r="B52" s="235" t="s">
        <v>461</v>
      </c>
      <c r="C52" s="121"/>
      <c r="D52" s="121"/>
      <c r="E52" s="121"/>
      <c r="F52" s="121"/>
      <c r="G52" s="121"/>
      <c r="H52" s="121"/>
      <c r="I52" s="121"/>
      <c r="J52" s="279"/>
      <c r="K52" s="120">
        <f t="shared" si="6"/>
        <v>0</v>
      </c>
    </row>
    <row r="53" spans="1:11" x14ac:dyDescent="0.3">
      <c r="A53" s="132" t="s">
        <v>475</v>
      </c>
      <c r="B53" s="235" t="s">
        <v>462</v>
      </c>
      <c r="C53" s="121"/>
      <c r="D53" s="121"/>
      <c r="E53" s="121"/>
      <c r="F53" s="121"/>
      <c r="G53" s="121"/>
      <c r="H53" s="121"/>
      <c r="I53" s="121"/>
      <c r="J53" s="279"/>
      <c r="K53" s="120">
        <f t="shared" si="6"/>
        <v>0</v>
      </c>
    </row>
    <row r="54" spans="1:11" x14ac:dyDescent="0.3">
      <c r="A54" s="132" t="s">
        <v>469</v>
      </c>
      <c r="B54" s="235" t="s">
        <v>463</v>
      </c>
      <c r="C54" s="121">
        <v>2</v>
      </c>
      <c r="D54" s="121"/>
      <c r="E54" s="121"/>
      <c r="F54" s="121"/>
      <c r="G54" s="121">
        <v>2</v>
      </c>
      <c r="H54" s="121"/>
      <c r="I54" s="121">
        <v>4</v>
      </c>
      <c r="J54" s="279">
        <v>4</v>
      </c>
      <c r="K54" s="120">
        <f t="shared" si="6"/>
        <v>12</v>
      </c>
    </row>
    <row r="55" spans="1:11" x14ac:dyDescent="0.3">
      <c r="A55" s="132" t="s">
        <v>476</v>
      </c>
      <c r="B55" s="235" t="s">
        <v>464</v>
      </c>
      <c r="C55" s="121">
        <v>1</v>
      </c>
      <c r="D55" s="121"/>
      <c r="E55" s="121"/>
      <c r="F55" s="121"/>
      <c r="G55" s="121">
        <v>1</v>
      </c>
      <c r="H55" s="121"/>
      <c r="I55" s="121"/>
      <c r="J55" s="279"/>
      <c r="K55" s="120">
        <f t="shared" si="6"/>
        <v>2</v>
      </c>
    </row>
    <row r="56" spans="1:11" x14ac:dyDescent="0.3">
      <c r="A56" s="132" t="s">
        <v>477</v>
      </c>
      <c r="B56" s="235" t="s">
        <v>465</v>
      </c>
      <c r="C56" s="121"/>
      <c r="D56" s="121"/>
      <c r="E56" s="121"/>
      <c r="F56" s="121"/>
      <c r="G56" s="121"/>
      <c r="H56" s="121"/>
      <c r="I56" s="121"/>
      <c r="J56" s="279"/>
      <c r="K56" s="120">
        <f t="shared" si="6"/>
        <v>0</v>
      </c>
    </row>
    <row r="57" spans="1:11" x14ac:dyDescent="0.3">
      <c r="A57" s="132" t="s">
        <v>478</v>
      </c>
      <c r="B57" s="235" t="s">
        <v>466</v>
      </c>
      <c r="C57" s="122"/>
      <c r="D57" s="122"/>
      <c r="E57" s="122"/>
      <c r="F57" s="122"/>
      <c r="G57" s="122"/>
      <c r="H57" s="122"/>
      <c r="I57" s="122"/>
      <c r="J57" s="281"/>
      <c r="K57" s="123">
        <f t="shared" si="6"/>
        <v>0</v>
      </c>
    </row>
    <row r="58" spans="1:11" x14ac:dyDescent="0.3">
      <c r="A58" s="132" t="s">
        <v>468</v>
      </c>
      <c r="B58" s="235" t="s">
        <v>467</v>
      </c>
      <c r="C58" s="122"/>
      <c r="D58" s="122"/>
      <c r="E58" s="122"/>
      <c r="F58" s="122"/>
      <c r="G58" s="122">
        <v>1</v>
      </c>
      <c r="H58" s="122"/>
      <c r="I58" s="122"/>
      <c r="J58" s="281"/>
      <c r="K58" s="123">
        <f t="shared" si="6"/>
        <v>1</v>
      </c>
    </row>
    <row r="59" spans="1:11" x14ac:dyDescent="0.3">
      <c r="A59" s="238" t="s">
        <v>88</v>
      </c>
      <c r="B59" s="282" t="s">
        <v>89</v>
      </c>
      <c r="C59" s="127">
        <f>SUM(C48:C58)</f>
        <v>3</v>
      </c>
      <c r="D59" s="127">
        <f t="shared" ref="D59:J59" si="7">SUM(D48:D58)</f>
        <v>0</v>
      </c>
      <c r="E59" s="127">
        <f t="shared" si="7"/>
        <v>0</v>
      </c>
      <c r="F59" s="127">
        <f t="shared" si="7"/>
        <v>0</v>
      </c>
      <c r="G59" s="127">
        <f t="shared" si="7"/>
        <v>4</v>
      </c>
      <c r="H59" s="127">
        <f t="shared" si="7"/>
        <v>0</v>
      </c>
      <c r="I59" s="127">
        <f t="shared" si="7"/>
        <v>4</v>
      </c>
      <c r="J59" s="127">
        <f t="shared" si="7"/>
        <v>4</v>
      </c>
      <c r="K59" s="123">
        <f>SUM(K48:K58)</f>
        <v>15</v>
      </c>
    </row>
    <row r="60" spans="1:11" x14ac:dyDescent="0.3">
      <c r="A60" s="135" t="s">
        <v>532</v>
      </c>
      <c r="B60" s="237"/>
      <c r="C60" s="820"/>
      <c r="D60" s="821"/>
      <c r="E60" s="821"/>
      <c r="F60" s="821"/>
      <c r="G60" s="821"/>
      <c r="H60" s="821"/>
      <c r="I60" s="821"/>
      <c r="J60" s="821"/>
      <c r="K60" s="822"/>
    </row>
    <row r="61" spans="1:11" x14ac:dyDescent="0.3">
      <c r="A61" s="233" t="s">
        <v>456</v>
      </c>
      <c r="B61" s="234" t="s">
        <v>455</v>
      </c>
      <c r="C61" s="823"/>
      <c r="D61" s="824"/>
      <c r="E61" s="824"/>
      <c r="F61" s="824"/>
      <c r="G61" s="824"/>
      <c r="H61" s="824"/>
      <c r="I61" s="824"/>
      <c r="J61" s="824"/>
      <c r="K61" s="825"/>
    </row>
    <row r="62" spans="1:11" x14ac:dyDescent="0.3">
      <c r="A62" s="132" t="s">
        <v>470</v>
      </c>
      <c r="B62" s="235" t="s">
        <v>457</v>
      </c>
      <c r="C62" s="121"/>
      <c r="D62" s="121"/>
      <c r="E62" s="121"/>
      <c r="F62" s="121"/>
      <c r="G62" s="121"/>
      <c r="H62" s="121"/>
      <c r="I62" s="121"/>
      <c r="J62" s="279"/>
      <c r="K62" s="120">
        <f>SUM(C62:J62)</f>
        <v>0</v>
      </c>
    </row>
    <row r="63" spans="1:11" x14ac:dyDescent="0.3">
      <c r="A63" s="132" t="s">
        <v>471</v>
      </c>
      <c r="B63" s="235" t="s">
        <v>458</v>
      </c>
      <c r="C63" s="121"/>
      <c r="D63" s="121"/>
      <c r="E63" s="121"/>
      <c r="F63" s="121"/>
      <c r="G63" s="121"/>
      <c r="H63" s="121"/>
      <c r="I63" s="121"/>
      <c r="J63" s="279"/>
      <c r="K63" s="120">
        <f t="shared" ref="K63:K72" si="8">SUM(C63:J63)</f>
        <v>0</v>
      </c>
    </row>
    <row r="64" spans="1:11" x14ac:dyDescent="0.3">
      <c r="A64" s="132" t="s">
        <v>472</v>
      </c>
      <c r="B64" s="235" t="s">
        <v>459</v>
      </c>
      <c r="C64" s="121"/>
      <c r="D64" s="121"/>
      <c r="E64" s="121"/>
      <c r="F64" s="121"/>
      <c r="G64" s="121"/>
      <c r="H64" s="121"/>
      <c r="I64" s="121"/>
      <c r="J64" s="279"/>
      <c r="K64" s="120">
        <f t="shared" si="8"/>
        <v>0</v>
      </c>
    </row>
    <row r="65" spans="1:11" x14ac:dyDescent="0.3">
      <c r="A65" s="132" t="s">
        <v>473</v>
      </c>
      <c r="B65" s="235" t="s">
        <v>460</v>
      </c>
      <c r="C65" s="121"/>
      <c r="D65" s="121"/>
      <c r="E65" s="121"/>
      <c r="F65" s="121"/>
      <c r="G65" s="121"/>
      <c r="H65" s="121"/>
      <c r="I65" s="121"/>
      <c r="J65" s="279"/>
      <c r="K65" s="120">
        <f t="shared" si="8"/>
        <v>0</v>
      </c>
    </row>
    <row r="66" spans="1:11" x14ac:dyDescent="0.3">
      <c r="A66" s="132" t="s">
        <v>474</v>
      </c>
      <c r="B66" s="235" t="s">
        <v>461</v>
      </c>
      <c r="C66" s="121"/>
      <c r="D66" s="121"/>
      <c r="E66" s="121"/>
      <c r="F66" s="121"/>
      <c r="G66" s="121"/>
      <c r="H66" s="121"/>
      <c r="I66" s="121"/>
      <c r="J66" s="279"/>
      <c r="K66" s="120">
        <f t="shared" si="8"/>
        <v>0</v>
      </c>
    </row>
    <row r="67" spans="1:11" x14ac:dyDescent="0.3">
      <c r="A67" s="132" t="s">
        <v>475</v>
      </c>
      <c r="B67" s="235" t="s">
        <v>462</v>
      </c>
      <c r="C67" s="121"/>
      <c r="D67" s="121"/>
      <c r="E67" s="121"/>
      <c r="F67" s="121"/>
      <c r="G67" s="121"/>
      <c r="H67" s="121"/>
      <c r="I67" s="121"/>
      <c r="J67" s="279"/>
      <c r="K67" s="120">
        <f t="shared" si="8"/>
        <v>0</v>
      </c>
    </row>
    <row r="68" spans="1:11" x14ac:dyDescent="0.3">
      <c r="A68" s="132" t="s">
        <v>469</v>
      </c>
      <c r="B68" s="235" t="s">
        <v>463</v>
      </c>
      <c r="C68" s="121"/>
      <c r="D68" s="121"/>
      <c r="E68" s="121"/>
      <c r="F68" s="121"/>
      <c r="G68" s="121"/>
      <c r="H68" s="121"/>
      <c r="I68" s="121"/>
      <c r="J68" s="279"/>
      <c r="K68" s="120">
        <f t="shared" si="8"/>
        <v>0</v>
      </c>
    </row>
    <row r="69" spans="1:11" x14ac:dyDescent="0.3">
      <c r="A69" s="132" t="s">
        <v>476</v>
      </c>
      <c r="B69" s="235" t="s">
        <v>464</v>
      </c>
      <c r="C69" s="121"/>
      <c r="D69" s="121"/>
      <c r="E69" s="121"/>
      <c r="F69" s="121"/>
      <c r="G69" s="121"/>
      <c r="H69" s="121"/>
      <c r="I69" s="121">
        <v>4</v>
      </c>
      <c r="J69" s="279">
        <v>4</v>
      </c>
      <c r="K69" s="120">
        <f t="shared" si="8"/>
        <v>8</v>
      </c>
    </row>
    <row r="70" spans="1:11" x14ac:dyDescent="0.3">
      <c r="A70" s="132" t="s">
        <v>477</v>
      </c>
      <c r="B70" s="235" t="s">
        <v>465</v>
      </c>
      <c r="C70" s="121"/>
      <c r="D70" s="121"/>
      <c r="E70" s="121"/>
      <c r="F70" s="121"/>
      <c r="G70" s="121"/>
      <c r="H70" s="121"/>
      <c r="I70" s="121"/>
      <c r="J70" s="279"/>
      <c r="K70" s="120">
        <f t="shared" si="8"/>
        <v>0</v>
      </c>
    </row>
    <row r="71" spans="1:11" x14ac:dyDescent="0.3">
      <c r="A71" s="132" t="s">
        <v>478</v>
      </c>
      <c r="B71" s="235" t="s">
        <v>466</v>
      </c>
      <c r="C71" s="122"/>
      <c r="D71" s="122"/>
      <c r="E71" s="122"/>
      <c r="F71" s="122"/>
      <c r="G71" s="122"/>
      <c r="H71" s="122"/>
      <c r="I71" s="122"/>
      <c r="J71" s="281"/>
      <c r="K71" s="123">
        <f t="shared" si="8"/>
        <v>0</v>
      </c>
    </row>
    <row r="72" spans="1:11" x14ac:dyDescent="0.3">
      <c r="A72" s="132" t="s">
        <v>468</v>
      </c>
      <c r="B72" s="235" t="s">
        <v>467</v>
      </c>
      <c r="C72" s="122"/>
      <c r="D72" s="122"/>
      <c r="E72" s="122"/>
      <c r="F72" s="122"/>
      <c r="G72" s="122"/>
      <c r="H72" s="122"/>
      <c r="I72" s="122"/>
      <c r="J72" s="281"/>
      <c r="K72" s="123">
        <f t="shared" si="8"/>
        <v>0</v>
      </c>
    </row>
    <row r="73" spans="1:11" x14ac:dyDescent="0.3">
      <c r="A73" s="238" t="s">
        <v>554</v>
      </c>
      <c r="B73" s="282" t="s">
        <v>89</v>
      </c>
      <c r="C73" s="127">
        <f>SUM(C62:C72)</f>
        <v>0</v>
      </c>
      <c r="D73" s="127">
        <f t="shared" ref="D73:J73" si="9">SUM(D62:D72)</f>
        <v>0</v>
      </c>
      <c r="E73" s="127">
        <f t="shared" si="9"/>
        <v>0</v>
      </c>
      <c r="F73" s="127">
        <f t="shared" si="9"/>
        <v>0</v>
      </c>
      <c r="G73" s="127">
        <f t="shared" si="9"/>
        <v>0</v>
      </c>
      <c r="H73" s="127">
        <f t="shared" si="9"/>
        <v>0</v>
      </c>
      <c r="I73" s="127">
        <f t="shared" si="9"/>
        <v>4</v>
      </c>
      <c r="J73" s="127">
        <f t="shared" si="9"/>
        <v>4</v>
      </c>
      <c r="K73" s="123">
        <f>SUM(K62:K72)</f>
        <v>8</v>
      </c>
    </row>
    <row r="74" spans="1:11" x14ac:dyDescent="0.3">
      <c r="A74" s="135" t="s">
        <v>520</v>
      </c>
      <c r="B74" s="237"/>
      <c r="C74" s="820"/>
      <c r="D74" s="821"/>
      <c r="E74" s="821"/>
      <c r="F74" s="821"/>
      <c r="G74" s="821"/>
      <c r="H74" s="821"/>
      <c r="I74" s="821"/>
      <c r="J74" s="821"/>
      <c r="K74" s="822"/>
    </row>
    <row r="75" spans="1:11" x14ac:dyDescent="0.3">
      <c r="A75" s="233" t="s">
        <v>456</v>
      </c>
      <c r="B75" s="234" t="s">
        <v>455</v>
      </c>
      <c r="C75" s="823"/>
      <c r="D75" s="824"/>
      <c r="E75" s="824"/>
      <c r="F75" s="824"/>
      <c r="G75" s="824"/>
      <c r="H75" s="824"/>
      <c r="I75" s="824"/>
      <c r="J75" s="824"/>
      <c r="K75" s="825"/>
    </row>
    <row r="76" spans="1:11" x14ac:dyDescent="0.3">
      <c r="A76" s="132" t="s">
        <v>470</v>
      </c>
      <c r="B76" s="235" t="s">
        <v>457</v>
      </c>
      <c r="C76" s="121">
        <f t="shared" ref="C76:J87" si="10">SUM(C6,C20,C34,C48,C62)</f>
        <v>0</v>
      </c>
      <c r="D76" s="121">
        <f t="shared" si="10"/>
        <v>0</v>
      </c>
      <c r="E76" s="121">
        <f t="shared" si="10"/>
        <v>0</v>
      </c>
      <c r="F76" s="121">
        <f t="shared" si="10"/>
        <v>0</v>
      </c>
      <c r="G76" s="121">
        <f t="shared" si="10"/>
        <v>0</v>
      </c>
      <c r="H76" s="121">
        <f t="shared" si="10"/>
        <v>0</v>
      </c>
      <c r="I76" s="121">
        <f t="shared" si="10"/>
        <v>0</v>
      </c>
      <c r="J76" s="121">
        <f t="shared" si="10"/>
        <v>0</v>
      </c>
      <c r="K76" s="120">
        <f>SUM(C76:J76)</f>
        <v>0</v>
      </c>
    </row>
    <row r="77" spans="1:11" x14ac:dyDescent="0.3">
      <c r="A77" s="132" t="s">
        <v>471</v>
      </c>
      <c r="B77" s="235" t="s">
        <v>458</v>
      </c>
      <c r="C77" s="121">
        <f t="shared" si="10"/>
        <v>0</v>
      </c>
      <c r="D77" s="121">
        <f t="shared" si="10"/>
        <v>0</v>
      </c>
      <c r="E77" s="121">
        <f t="shared" si="10"/>
        <v>0</v>
      </c>
      <c r="F77" s="121">
        <f t="shared" si="10"/>
        <v>0</v>
      </c>
      <c r="G77" s="121">
        <f t="shared" si="10"/>
        <v>0</v>
      </c>
      <c r="H77" s="121">
        <f t="shared" si="10"/>
        <v>0</v>
      </c>
      <c r="I77" s="121">
        <f t="shared" si="10"/>
        <v>0</v>
      </c>
      <c r="J77" s="121">
        <f t="shared" si="10"/>
        <v>0</v>
      </c>
      <c r="K77" s="120">
        <f>SUM(C77:J77)</f>
        <v>0</v>
      </c>
    </row>
    <row r="78" spans="1:11" x14ac:dyDescent="0.3">
      <c r="A78" s="132" t="s">
        <v>472</v>
      </c>
      <c r="B78" s="235" t="s">
        <v>459</v>
      </c>
      <c r="C78" s="121">
        <f t="shared" si="10"/>
        <v>0</v>
      </c>
      <c r="D78" s="121">
        <f t="shared" si="10"/>
        <v>0</v>
      </c>
      <c r="E78" s="121">
        <f t="shared" si="10"/>
        <v>0</v>
      </c>
      <c r="F78" s="121">
        <f t="shared" si="10"/>
        <v>0</v>
      </c>
      <c r="G78" s="121">
        <f t="shared" si="10"/>
        <v>0</v>
      </c>
      <c r="H78" s="121">
        <f t="shared" si="10"/>
        <v>0</v>
      </c>
      <c r="I78" s="121">
        <f t="shared" si="10"/>
        <v>1</v>
      </c>
      <c r="J78" s="121">
        <f t="shared" si="10"/>
        <v>1</v>
      </c>
      <c r="K78" s="120">
        <f>SUM(C78:J78)</f>
        <v>2</v>
      </c>
    </row>
    <row r="79" spans="1:11" x14ac:dyDescent="0.3">
      <c r="A79" s="132" t="s">
        <v>473</v>
      </c>
      <c r="B79" s="235" t="s">
        <v>460</v>
      </c>
      <c r="C79" s="121">
        <f t="shared" si="10"/>
        <v>0</v>
      </c>
      <c r="D79" s="121">
        <f t="shared" si="10"/>
        <v>0</v>
      </c>
      <c r="E79" s="121">
        <f t="shared" si="10"/>
        <v>0</v>
      </c>
      <c r="F79" s="121">
        <f t="shared" si="10"/>
        <v>0</v>
      </c>
      <c r="G79" s="121">
        <f t="shared" si="10"/>
        <v>0</v>
      </c>
      <c r="H79" s="121">
        <f t="shared" si="10"/>
        <v>0</v>
      </c>
      <c r="I79" s="121">
        <f t="shared" si="10"/>
        <v>0</v>
      </c>
      <c r="J79" s="121">
        <f t="shared" si="10"/>
        <v>0</v>
      </c>
      <c r="K79" s="120">
        <f t="shared" ref="K79:K86" si="11">SUM(C79:J79)</f>
        <v>0</v>
      </c>
    </row>
    <row r="80" spans="1:11" x14ac:dyDescent="0.3">
      <c r="A80" s="132" t="s">
        <v>474</v>
      </c>
      <c r="B80" s="235" t="s">
        <v>461</v>
      </c>
      <c r="C80" s="121">
        <f t="shared" si="10"/>
        <v>3</v>
      </c>
      <c r="D80" s="121">
        <f t="shared" si="10"/>
        <v>0</v>
      </c>
      <c r="E80" s="121">
        <f t="shared" si="10"/>
        <v>0</v>
      </c>
      <c r="F80" s="121">
        <f t="shared" si="10"/>
        <v>0</v>
      </c>
      <c r="G80" s="121">
        <f t="shared" si="10"/>
        <v>5</v>
      </c>
      <c r="H80" s="121">
        <f t="shared" si="10"/>
        <v>0</v>
      </c>
      <c r="I80" s="121">
        <f t="shared" si="10"/>
        <v>5</v>
      </c>
      <c r="J80" s="121">
        <f t="shared" si="10"/>
        <v>5</v>
      </c>
      <c r="K80" s="120">
        <f>SUM(C80:J80)</f>
        <v>18</v>
      </c>
    </row>
    <row r="81" spans="1:11" x14ac:dyDescent="0.3">
      <c r="A81" s="132" t="s">
        <v>475</v>
      </c>
      <c r="B81" s="235" t="s">
        <v>462</v>
      </c>
      <c r="C81" s="121">
        <f t="shared" si="10"/>
        <v>0</v>
      </c>
      <c r="D81" s="121">
        <f t="shared" si="10"/>
        <v>0</v>
      </c>
      <c r="E81" s="121">
        <f t="shared" si="10"/>
        <v>0</v>
      </c>
      <c r="F81" s="121">
        <f t="shared" si="10"/>
        <v>0</v>
      </c>
      <c r="G81" s="121">
        <f t="shared" si="10"/>
        <v>1</v>
      </c>
      <c r="H81" s="121">
        <f t="shared" si="10"/>
        <v>0</v>
      </c>
      <c r="I81" s="121">
        <f t="shared" si="10"/>
        <v>1</v>
      </c>
      <c r="J81" s="121">
        <f t="shared" si="10"/>
        <v>2</v>
      </c>
      <c r="K81" s="120">
        <f>SUM(C81:J81)</f>
        <v>4</v>
      </c>
    </row>
    <row r="82" spans="1:11" x14ac:dyDescent="0.3">
      <c r="A82" s="132" t="s">
        <v>469</v>
      </c>
      <c r="B82" s="235" t="s">
        <v>463</v>
      </c>
      <c r="C82" s="121">
        <f t="shared" si="10"/>
        <v>2</v>
      </c>
      <c r="D82" s="121">
        <f t="shared" si="10"/>
        <v>0</v>
      </c>
      <c r="E82" s="121">
        <f t="shared" si="10"/>
        <v>0</v>
      </c>
      <c r="F82" s="121">
        <f t="shared" si="10"/>
        <v>0</v>
      </c>
      <c r="G82" s="121">
        <f t="shared" si="10"/>
        <v>2</v>
      </c>
      <c r="H82" s="121">
        <f t="shared" si="10"/>
        <v>0</v>
      </c>
      <c r="I82" s="121">
        <f t="shared" si="10"/>
        <v>5</v>
      </c>
      <c r="J82" s="121">
        <f t="shared" si="10"/>
        <v>4</v>
      </c>
      <c r="K82" s="120">
        <f>SUM(C82:J82)</f>
        <v>13</v>
      </c>
    </row>
    <row r="83" spans="1:11" x14ac:dyDescent="0.3">
      <c r="A83" s="132" t="s">
        <v>476</v>
      </c>
      <c r="B83" s="235" t="s">
        <v>464</v>
      </c>
      <c r="C83" s="121">
        <f t="shared" si="10"/>
        <v>1</v>
      </c>
      <c r="D83" s="121">
        <f t="shared" si="10"/>
        <v>0</v>
      </c>
      <c r="E83" s="121">
        <f t="shared" si="10"/>
        <v>0</v>
      </c>
      <c r="F83" s="121">
        <f t="shared" si="10"/>
        <v>0</v>
      </c>
      <c r="G83" s="121">
        <f t="shared" si="10"/>
        <v>5</v>
      </c>
      <c r="H83" s="121">
        <f t="shared" si="10"/>
        <v>0</v>
      </c>
      <c r="I83" s="121">
        <f t="shared" si="10"/>
        <v>8</v>
      </c>
      <c r="J83" s="121">
        <f t="shared" si="10"/>
        <v>7</v>
      </c>
      <c r="K83" s="120">
        <f t="shared" si="11"/>
        <v>21</v>
      </c>
    </row>
    <row r="84" spans="1:11" x14ac:dyDescent="0.3">
      <c r="A84" s="132" t="s">
        <v>477</v>
      </c>
      <c r="B84" s="235" t="s">
        <v>465</v>
      </c>
      <c r="C84" s="121">
        <f t="shared" si="10"/>
        <v>0</v>
      </c>
      <c r="D84" s="121">
        <f t="shared" si="10"/>
        <v>0</v>
      </c>
      <c r="E84" s="121">
        <f t="shared" si="10"/>
        <v>0</v>
      </c>
      <c r="F84" s="121">
        <f t="shared" si="10"/>
        <v>0</v>
      </c>
      <c r="G84" s="121">
        <f t="shared" si="10"/>
        <v>0</v>
      </c>
      <c r="H84" s="121">
        <f t="shared" si="10"/>
        <v>0</v>
      </c>
      <c r="I84" s="121">
        <f t="shared" si="10"/>
        <v>0</v>
      </c>
      <c r="J84" s="121">
        <f t="shared" si="10"/>
        <v>0</v>
      </c>
      <c r="K84" s="120">
        <f t="shared" si="11"/>
        <v>0</v>
      </c>
    </row>
    <row r="85" spans="1:11" x14ac:dyDescent="0.3">
      <c r="A85" s="132" t="s">
        <v>478</v>
      </c>
      <c r="B85" s="235" t="s">
        <v>466</v>
      </c>
      <c r="C85" s="121">
        <f t="shared" si="10"/>
        <v>0</v>
      </c>
      <c r="D85" s="121">
        <f t="shared" si="10"/>
        <v>0</v>
      </c>
      <c r="E85" s="121">
        <f t="shared" si="10"/>
        <v>0</v>
      </c>
      <c r="F85" s="121">
        <f t="shared" si="10"/>
        <v>0</v>
      </c>
      <c r="G85" s="121">
        <f t="shared" si="10"/>
        <v>0</v>
      </c>
      <c r="H85" s="121">
        <f t="shared" si="10"/>
        <v>0</v>
      </c>
      <c r="I85" s="121">
        <f t="shared" si="10"/>
        <v>0</v>
      </c>
      <c r="J85" s="121">
        <f t="shared" si="10"/>
        <v>0</v>
      </c>
      <c r="K85" s="120">
        <f t="shared" si="11"/>
        <v>0</v>
      </c>
    </row>
    <row r="86" spans="1:11" ht="14.4" thickBot="1" x14ac:dyDescent="0.35">
      <c r="A86" s="132" t="s">
        <v>468</v>
      </c>
      <c r="B86" s="235" t="s">
        <v>467</v>
      </c>
      <c r="C86" s="222">
        <f t="shared" si="10"/>
        <v>0</v>
      </c>
      <c r="D86" s="222">
        <f t="shared" si="10"/>
        <v>0</v>
      </c>
      <c r="E86" s="121">
        <f t="shared" si="10"/>
        <v>0</v>
      </c>
      <c r="F86" s="121">
        <f t="shared" si="10"/>
        <v>0</v>
      </c>
      <c r="G86" s="121">
        <f t="shared" si="10"/>
        <v>1</v>
      </c>
      <c r="H86" s="121">
        <f t="shared" si="10"/>
        <v>0</v>
      </c>
      <c r="I86" s="121">
        <f t="shared" si="10"/>
        <v>0</v>
      </c>
      <c r="J86" s="121">
        <f t="shared" si="10"/>
        <v>0</v>
      </c>
      <c r="K86" s="198">
        <f t="shared" si="11"/>
        <v>1</v>
      </c>
    </row>
    <row r="87" spans="1:11" ht="14.4" thickBot="1" x14ac:dyDescent="0.35">
      <c r="A87" s="239" t="s">
        <v>533</v>
      </c>
      <c r="B87" s="283" t="s">
        <v>89</v>
      </c>
      <c r="C87" s="240">
        <f t="shared" si="10"/>
        <v>6</v>
      </c>
      <c r="D87" s="240">
        <f t="shared" si="10"/>
        <v>0</v>
      </c>
      <c r="E87" s="240">
        <f t="shared" si="10"/>
        <v>0</v>
      </c>
      <c r="F87" s="240">
        <f t="shared" si="10"/>
        <v>0</v>
      </c>
      <c r="G87" s="240">
        <f t="shared" si="10"/>
        <v>14</v>
      </c>
      <c r="H87" s="240">
        <f t="shared" si="10"/>
        <v>0</v>
      </c>
      <c r="I87" s="240">
        <f t="shared" si="10"/>
        <v>20</v>
      </c>
      <c r="J87" s="240">
        <f t="shared" si="10"/>
        <v>19</v>
      </c>
      <c r="K87" s="241">
        <f>SUM(K76:K86)</f>
        <v>59</v>
      </c>
    </row>
  </sheetData>
  <mergeCells count="17">
    <mergeCell ref="C75:K75"/>
    <mergeCell ref="C46:K46"/>
    <mergeCell ref="C47:K47"/>
    <mergeCell ref="C60:K60"/>
    <mergeCell ref="C61:K61"/>
    <mergeCell ref="C74:K74"/>
    <mergeCell ref="A1:K1"/>
    <mergeCell ref="C2:D2"/>
    <mergeCell ref="E2:F2"/>
    <mergeCell ref="G2:H2"/>
    <mergeCell ref="I2:J2"/>
    <mergeCell ref="B4:K4"/>
    <mergeCell ref="C32:K32"/>
    <mergeCell ref="C33:K33"/>
    <mergeCell ref="C5:K5"/>
    <mergeCell ref="C18:K18"/>
    <mergeCell ref="C19:K19"/>
  </mergeCells>
  <pageMargins left="0.7" right="0.7" top="0.75" bottom="0.75" header="0.3" footer="0.3"/>
  <pageSetup paperSize="9" scale="81"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List3">
    <pageSetUpPr fitToPage="1"/>
  </sheetPr>
  <dimension ref="A1:I26"/>
  <sheetViews>
    <sheetView zoomScaleNormal="100" workbookViewId="0">
      <selection activeCell="A2" sqref="A2"/>
    </sheetView>
  </sheetViews>
  <sheetFormatPr defaultColWidth="9.109375" defaultRowHeight="13.8" x14ac:dyDescent="0.3"/>
  <cols>
    <col min="1" max="1" width="51.44140625" style="2" customWidth="1"/>
    <col min="2" max="2" width="51.44140625" style="3" customWidth="1"/>
    <col min="3" max="3" width="9.109375" style="1"/>
    <col min="4" max="4" width="35" style="1" bestFit="1" customWidth="1"/>
    <col min="5" max="5" width="9.109375" style="1"/>
    <col min="6" max="6" width="10.21875" style="1" customWidth="1"/>
    <col min="7" max="7" width="11" style="1" customWidth="1"/>
    <col min="8" max="16384" width="9.109375" style="1"/>
  </cols>
  <sheetData>
    <row r="1" spans="1:9" ht="25.5" customHeight="1" x14ac:dyDescent="0.3">
      <c r="A1" s="841" t="s">
        <v>355</v>
      </c>
      <c r="B1" s="833"/>
      <c r="D1" s="842" t="s">
        <v>372</v>
      </c>
      <c r="E1" s="843"/>
      <c r="F1" s="843"/>
      <c r="G1" s="843"/>
      <c r="H1" s="843"/>
      <c r="I1" s="844"/>
    </row>
    <row r="2" spans="1:9" s="5" customFormat="1" ht="38.25" customHeight="1" x14ac:dyDescent="0.3">
      <c r="A2" s="13" t="s">
        <v>520</v>
      </c>
      <c r="B2" s="32"/>
      <c r="C2" s="1"/>
      <c r="D2" s="96" t="s">
        <v>520</v>
      </c>
      <c r="E2" s="272" t="s">
        <v>0</v>
      </c>
      <c r="F2" s="272" t="s">
        <v>2</v>
      </c>
      <c r="G2" s="272" t="s">
        <v>1</v>
      </c>
      <c r="H2" s="272" t="s">
        <v>3</v>
      </c>
      <c r="I2" s="163" t="s">
        <v>71</v>
      </c>
    </row>
    <row r="3" spans="1:9" s="5" customFormat="1" x14ac:dyDescent="0.3">
      <c r="A3" s="24" t="s">
        <v>12</v>
      </c>
      <c r="B3" s="57" t="s">
        <v>560</v>
      </c>
      <c r="C3" s="1"/>
      <c r="D3" s="88" t="s">
        <v>90</v>
      </c>
      <c r="E3" s="7">
        <v>1</v>
      </c>
      <c r="F3" s="7"/>
      <c r="G3" s="7">
        <v>1</v>
      </c>
      <c r="H3" s="7">
        <v>2</v>
      </c>
      <c r="I3" s="25">
        <f>SUM(E3:H3)</f>
        <v>4</v>
      </c>
    </row>
    <row r="4" spans="1:9" ht="12.75" customHeight="1" thickBot="1" x14ac:dyDescent="0.35">
      <c r="A4" s="16" t="s">
        <v>8</v>
      </c>
      <c r="B4" s="56" t="s">
        <v>561</v>
      </c>
      <c r="D4" s="89" t="s">
        <v>405</v>
      </c>
      <c r="E4" s="87">
        <v>1</v>
      </c>
      <c r="F4" s="87"/>
      <c r="G4" s="87">
        <v>0</v>
      </c>
      <c r="H4" s="87">
        <v>2</v>
      </c>
      <c r="I4" s="164">
        <f>SUM(E4:H4)</f>
        <v>3</v>
      </c>
    </row>
    <row r="5" spans="1:9" ht="12.75" customHeight="1" x14ac:dyDescent="0.3">
      <c r="A5" s="16" t="s">
        <v>9</v>
      </c>
      <c r="B5" s="56"/>
    </row>
    <row r="6" spans="1:9" ht="12.75" customHeight="1" x14ac:dyDescent="0.3">
      <c r="A6" s="88" t="s">
        <v>14</v>
      </c>
      <c r="B6" s="56" t="s">
        <v>562</v>
      </c>
    </row>
    <row r="7" spans="1:9" ht="25.5" customHeight="1" x14ac:dyDescent="0.3">
      <c r="A7" s="16" t="s">
        <v>15</v>
      </c>
      <c r="B7" s="56" t="s">
        <v>563</v>
      </c>
    </row>
    <row r="8" spans="1:9" ht="15" thickBot="1" x14ac:dyDescent="0.35">
      <c r="A8" s="307" t="s">
        <v>75</v>
      </c>
      <c r="B8" s="308">
        <v>2</v>
      </c>
    </row>
    <row r="9" spans="1:9" x14ac:dyDescent="0.3">
      <c r="A9" s="54" t="s">
        <v>13</v>
      </c>
      <c r="B9" s="55" t="s">
        <v>564</v>
      </c>
    </row>
    <row r="10" spans="1:9" x14ac:dyDescent="0.3">
      <c r="A10" s="16" t="s">
        <v>8</v>
      </c>
      <c r="B10" s="56" t="s">
        <v>565</v>
      </c>
    </row>
    <row r="11" spans="1:9" x14ac:dyDescent="0.3">
      <c r="A11" s="16" t="s">
        <v>9</v>
      </c>
      <c r="B11" s="56"/>
    </row>
    <row r="12" spans="1:9" x14ac:dyDescent="0.3">
      <c r="A12" s="88" t="s">
        <v>14</v>
      </c>
      <c r="B12" s="56" t="s">
        <v>562</v>
      </c>
    </row>
    <row r="13" spans="1:9" ht="27.6" x14ac:dyDescent="0.3">
      <c r="A13" s="16" t="s">
        <v>15</v>
      </c>
      <c r="B13" s="56" t="s">
        <v>524</v>
      </c>
    </row>
    <row r="14" spans="1:9" ht="15" thickBot="1" x14ac:dyDescent="0.35">
      <c r="A14" s="309" t="s">
        <v>75</v>
      </c>
      <c r="B14" s="310">
        <v>1</v>
      </c>
    </row>
    <row r="15" spans="1:9" ht="27.6" x14ac:dyDescent="0.3">
      <c r="A15" s="54" t="s">
        <v>566</v>
      </c>
      <c r="B15" s="55" t="s">
        <v>567</v>
      </c>
    </row>
    <row r="16" spans="1:9" x14ac:dyDescent="0.3">
      <c r="A16" s="16" t="s">
        <v>8</v>
      </c>
      <c r="B16" s="56" t="s">
        <v>565</v>
      </c>
    </row>
    <row r="17" spans="1:2" x14ac:dyDescent="0.3">
      <c r="A17" s="16" t="s">
        <v>9</v>
      </c>
      <c r="B17" s="56"/>
    </row>
    <row r="18" spans="1:2" x14ac:dyDescent="0.3">
      <c r="A18" s="88" t="s">
        <v>14</v>
      </c>
      <c r="B18" s="56" t="s">
        <v>562</v>
      </c>
    </row>
    <row r="19" spans="1:2" ht="27.6" x14ac:dyDescent="0.3">
      <c r="A19" s="16" t="s">
        <v>15</v>
      </c>
      <c r="B19" s="56" t="s">
        <v>568</v>
      </c>
    </row>
    <row r="20" spans="1:2" ht="15" thickBot="1" x14ac:dyDescent="0.35">
      <c r="A20" s="309" t="s">
        <v>75</v>
      </c>
      <c r="B20" s="310">
        <v>0</v>
      </c>
    </row>
    <row r="21" spans="1:2" x14ac:dyDescent="0.3">
      <c r="A21" s="54" t="s">
        <v>569</v>
      </c>
      <c r="B21" s="55" t="s">
        <v>570</v>
      </c>
    </row>
    <row r="22" spans="1:2" x14ac:dyDescent="0.3">
      <c r="A22" s="16" t="s">
        <v>8</v>
      </c>
      <c r="B22" s="56" t="s">
        <v>571</v>
      </c>
    </row>
    <row r="23" spans="1:2" x14ac:dyDescent="0.3">
      <c r="A23" s="16" t="s">
        <v>9</v>
      </c>
      <c r="B23" s="56"/>
    </row>
    <row r="24" spans="1:2" x14ac:dyDescent="0.3">
      <c r="A24" s="88" t="s">
        <v>14</v>
      </c>
      <c r="B24" s="56" t="s">
        <v>562</v>
      </c>
    </row>
    <row r="25" spans="1:2" ht="27.6" x14ac:dyDescent="0.3">
      <c r="A25" s="16" t="s">
        <v>15</v>
      </c>
      <c r="B25" s="56" t="s">
        <v>563</v>
      </c>
    </row>
    <row r="26" spans="1:2" ht="15" thickBot="1" x14ac:dyDescent="0.35">
      <c r="A26" s="309" t="s">
        <v>75</v>
      </c>
      <c r="B26" s="310">
        <v>0</v>
      </c>
    </row>
  </sheetData>
  <mergeCells count="2">
    <mergeCell ref="A1:B1"/>
    <mergeCell ref="D1:I1"/>
  </mergeCells>
  <pageMargins left="0.7" right="0.7" top="0.75" bottom="0.75" header="0.3" footer="0.3"/>
  <pageSetup paperSize="9" scale="67"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List4">
    <pageSetUpPr fitToPage="1"/>
  </sheetPr>
  <dimension ref="A1:I18"/>
  <sheetViews>
    <sheetView zoomScaleNormal="100" workbookViewId="0">
      <selection activeCell="B14" sqref="B14"/>
    </sheetView>
  </sheetViews>
  <sheetFormatPr defaultColWidth="9.109375" defaultRowHeight="13.8" x14ac:dyDescent="0.3"/>
  <cols>
    <col min="1" max="1" width="42.44140625" style="2" customWidth="1"/>
    <col min="2" max="2" width="51.21875" style="3" customWidth="1"/>
    <col min="3" max="3" width="9.109375" style="1"/>
    <col min="4" max="4" width="35" style="1" bestFit="1" customWidth="1"/>
    <col min="5" max="5" width="9.109375" style="1"/>
    <col min="6" max="6" width="10.21875" style="1" customWidth="1"/>
    <col min="7" max="7" width="11" style="1" customWidth="1"/>
    <col min="8" max="16384" width="9.109375" style="1"/>
  </cols>
  <sheetData>
    <row r="1" spans="1:9" ht="39.75" customHeight="1" x14ac:dyDescent="0.3">
      <c r="A1" s="845" t="s">
        <v>439</v>
      </c>
      <c r="B1" s="846"/>
      <c r="D1" s="842" t="s">
        <v>371</v>
      </c>
      <c r="E1" s="843"/>
      <c r="F1" s="843"/>
      <c r="G1" s="843"/>
      <c r="H1" s="843"/>
      <c r="I1" s="844"/>
    </row>
    <row r="2" spans="1:9" s="5" customFormat="1" ht="38.25" customHeight="1" x14ac:dyDescent="0.3">
      <c r="A2" s="13" t="s">
        <v>7</v>
      </c>
      <c r="B2" s="32"/>
      <c r="D2" s="96" t="s">
        <v>7</v>
      </c>
      <c r="E2" s="159" t="s">
        <v>0</v>
      </c>
      <c r="F2" s="159" t="s">
        <v>2</v>
      </c>
      <c r="G2" s="159" t="s">
        <v>1</v>
      </c>
      <c r="H2" s="159" t="s">
        <v>3</v>
      </c>
      <c r="I2" s="163" t="s">
        <v>71</v>
      </c>
    </row>
    <row r="3" spans="1:9" s="5" customFormat="1" ht="12.75" customHeight="1" x14ac:dyDescent="0.3">
      <c r="A3" s="24" t="s">
        <v>17</v>
      </c>
      <c r="B3" s="57"/>
      <c r="D3" s="88" t="s">
        <v>90</v>
      </c>
      <c r="E3" s="7"/>
      <c r="F3" s="7"/>
      <c r="G3" s="7"/>
      <c r="H3" s="7"/>
      <c r="I3" s="25">
        <f>SUM(E3:H3)</f>
        <v>0</v>
      </c>
    </row>
    <row r="4" spans="1:9" s="5" customFormat="1" ht="12.75" customHeight="1" thickBot="1" x14ac:dyDescent="0.35">
      <c r="A4" s="166" t="s">
        <v>481</v>
      </c>
      <c r="B4" s="57"/>
      <c r="D4" s="89" t="s">
        <v>405</v>
      </c>
      <c r="E4" s="87"/>
      <c r="F4" s="87"/>
      <c r="G4" s="87"/>
      <c r="H4" s="87"/>
      <c r="I4" s="164">
        <f>SUM(E4:H4)</f>
        <v>0</v>
      </c>
    </row>
    <row r="5" spans="1:9" ht="12.75" customHeight="1" x14ac:dyDescent="0.3">
      <c r="A5" s="132" t="s">
        <v>94</v>
      </c>
      <c r="B5" s="165"/>
    </row>
    <row r="6" spans="1:9" ht="25.5" customHeight="1" x14ac:dyDescent="0.3">
      <c r="A6" s="132" t="s">
        <v>15</v>
      </c>
      <c r="B6" s="165"/>
    </row>
    <row r="7" spans="1:9" ht="15" thickBot="1" x14ac:dyDescent="0.35">
      <c r="A7" s="99" t="s">
        <v>75</v>
      </c>
      <c r="B7" s="100"/>
    </row>
    <row r="8" spans="1:9" x14ac:dyDescent="0.3">
      <c r="A8" s="166" t="s">
        <v>18</v>
      </c>
      <c r="B8" s="167"/>
    </row>
    <row r="9" spans="1:9" x14ac:dyDescent="0.3">
      <c r="A9" s="166" t="s">
        <v>481</v>
      </c>
      <c r="B9" s="167"/>
    </row>
    <row r="10" spans="1:9" ht="12.75" customHeight="1" x14ac:dyDescent="0.3">
      <c r="A10" s="132" t="s">
        <v>94</v>
      </c>
      <c r="B10" s="165"/>
    </row>
    <row r="11" spans="1:9" x14ac:dyDescent="0.3">
      <c r="A11" s="132" t="s">
        <v>10</v>
      </c>
      <c r="B11" s="165"/>
    </row>
    <row r="12" spans="1:9" x14ac:dyDescent="0.3">
      <c r="A12" s="132" t="s">
        <v>16</v>
      </c>
      <c r="B12" s="165"/>
    </row>
    <row r="13" spans="1:9" ht="27.6" x14ac:dyDescent="0.3">
      <c r="A13" s="132" t="s">
        <v>15</v>
      </c>
      <c r="B13" s="165"/>
    </row>
    <row r="14" spans="1:9" ht="27.6" x14ac:dyDescent="0.3">
      <c r="A14" s="133" t="s">
        <v>11</v>
      </c>
      <c r="B14" s="165"/>
    </row>
    <row r="15" spans="1:9" ht="15" thickBot="1" x14ac:dyDescent="0.35">
      <c r="A15" s="99" t="s">
        <v>75</v>
      </c>
      <c r="B15" s="100"/>
    </row>
    <row r="16" spans="1:9" ht="14.4" x14ac:dyDescent="0.3">
      <c r="A16" s="101"/>
      <c r="B16" s="64"/>
    </row>
    <row r="17" spans="1:2" s="40" customFormat="1" ht="15" customHeight="1" x14ac:dyDescent="0.3">
      <c r="A17" s="847" t="s">
        <v>82</v>
      </c>
      <c r="B17" s="847"/>
    </row>
    <row r="18" spans="1:2" s="40" customFormat="1" ht="15" customHeight="1" x14ac:dyDescent="0.3">
      <c r="A18" s="847"/>
      <c r="B18" s="847"/>
    </row>
  </sheetData>
  <mergeCells count="3">
    <mergeCell ref="A1:B1"/>
    <mergeCell ref="A17:B18"/>
    <mergeCell ref="D1:I1"/>
  </mergeCells>
  <pageMargins left="0.7" right="0.7" top="0.75" bottom="0.75" header="0.3" footer="0.3"/>
  <pageSetup paperSize="9" scale="7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List5">
    <pageSetUpPr fitToPage="1"/>
  </sheetPr>
  <dimension ref="A1:I23"/>
  <sheetViews>
    <sheetView workbookViewId="0">
      <selection activeCell="B2" sqref="B2"/>
    </sheetView>
  </sheetViews>
  <sheetFormatPr defaultColWidth="9.109375" defaultRowHeight="13.8" x14ac:dyDescent="0.3"/>
  <cols>
    <col min="1" max="1" width="38.5546875" style="2" customWidth="1"/>
    <col min="2" max="2" width="51.21875" style="3" customWidth="1"/>
    <col min="3" max="3" width="9.109375" style="1" customWidth="1"/>
    <col min="4" max="4" width="35" style="1" bestFit="1" customWidth="1"/>
    <col min="5" max="5" width="9.109375" style="1"/>
    <col min="6" max="6" width="10.21875" style="1" customWidth="1"/>
    <col min="7" max="7" width="11" style="1" customWidth="1"/>
    <col min="8" max="16384" width="9.109375" style="1"/>
  </cols>
  <sheetData>
    <row r="1" spans="1:9" ht="34.5" customHeight="1" x14ac:dyDescent="0.3">
      <c r="A1" s="845" t="s">
        <v>440</v>
      </c>
      <c r="B1" s="846"/>
      <c r="D1" s="842" t="s">
        <v>370</v>
      </c>
      <c r="E1" s="843"/>
      <c r="F1" s="843"/>
      <c r="G1" s="843"/>
      <c r="H1" s="843"/>
      <c r="I1" s="844"/>
    </row>
    <row r="2" spans="1:9" s="5" customFormat="1" ht="38.25" customHeight="1" x14ac:dyDescent="0.3">
      <c r="A2" s="13" t="s">
        <v>520</v>
      </c>
      <c r="B2" s="32" t="s">
        <v>534</v>
      </c>
      <c r="D2" s="96" t="s">
        <v>520</v>
      </c>
      <c r="E2" s="159" t="s">
        <v>0</v>
      </c>
      <c r="F2" s="159" t="s">
        <v>2</v>
      </c>
      <c r="G2" s="159" t="s">
        <v>1</v>
      </c>
      <c r="H2" s="159" t="s">
        <v>3</v>
      </c>
      <c r="I2" s="163" t="s">
        <v>71</v>
      </c>
    </row>
    <row r="3" spans="1:9" s="5" customFormat="1" x14ac:dyDescent="0.3">
      <c r="A3" s="24" t="s">
        <v>17</v>
      </c>
      <c r="B3" s="276" t="s">
        <v>521</v>
      </c>
      <c r="D3" s="88" t="s">
        <v>90</v>
      </c>
      <c r="E3" s="273">
        <v>1</v>
      </c>
      <c r="F3" s="273"/>
      <c r="G3" s="273"/>
      <c r="H3" s="273"/>
      <c r="I3" s="274">
        <f>SUM(E3:H3)</f>
        <v>1</v>
      </c>
    </row>
    <row r="4" spans="1:9" s="5" customFormat="1" ht="14.4" thickBot="1" x14ac:dyDescent="0.35">
      <c r="A4" s="166" t="s">
        <v>480</v>
      </c>
      <c r="B4" s="276" t="s">
        <v>522</v>
      </c>
      <c r="D4" s="89" t="s">
        <v>405</v>
      </c>
      <c r="E4" s="87">
        <v>4</v>
      </c>
      <c r="F4" s="87"/>
      <c r="G4" s="87"/>
      <c r="H4" s="87"/>
      <c r="I4" s="275">
        <f>SUM(E4:H4)</f>
        <v>4</v>
      </c>
    </row>
    <row r="5" spans="1:9" ht="27.6" x14ac:dyDescent="0.3">
      <c r="A5" s="132" t="s">
        <v>19</v>
      </c>
      <c r="B5" s="277" t="s">
        <v>523</v>
      </c>
    </row>
    <row r="6" spans="1:9" ht="27.6" x14ac:dyDescent="0.3">
      <c r="A6" s="132" t="s">
        <v>15</v>
      </c>
      <c r="B6" s="278" t="s">
        <v>524</v>
      </c>
    </row>
    <row r="7" spans="1:9" x14ac:dyDescent="0.3">
      <c r="A7" s="115" t="s">
        <v>75</v>
      </c>
      <c r="B7" s="278">
        <v>4</v>
      </c>
    </row>
    <row r="23" spans="2:2" x14ac:dyDescent="0.3">
      <c r="B23" s="102"/>
    </row>
  </sheetData>
  <mergeCells count="2">
    <mergeCell ref="A1:B1"/>
    <mergeCell ref="D1:I1"/>
  </mergeCells>
  <pageMargins left="0.7" right="0.7" top="0.75" bottom="0.75" header="0.3" footer="0.3"/>
  <pageSetup paperSize="9" scale="72"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List30">
    <pageSetUpPr fitToPage="1"/>
  </sheetPr>
  <dimension ref="A1:J18"/>
  <sheetViews>
    <sheetView workbookViewId="0">
      <selection activeCell="A25" sqref="A25"/>
    </sheetView>
  </sheetViews>
  <sheetFormatPr defaultColWidth="9.109375" defaultRowHeight="13.8" x14ac:dyDescent="0.3"/>
  <cols>
    <col min="1" max="1" width="47.88671875" style="2" customWidth="1"/>
    <col min="2" max="2" width="6.6640625" style="3" customWidth="1"/>
    <col min="3" max="4" width="8.21875" style="1" customWidth="1"/>
    <col min="5" max="5" width="7.6640625" style="1" customWidth="1"/>
    <col min="6" max="6" width="8.21875" style="1" customWidth="1"/>
    <col min="7" max="7" width="8.5546875" style="1" customWidth="1"/>
    <col min="8" max="8" width="7.44140625" style="1" customWidth="1"/>
    <col min="9" max="9" width="7" style="1" customWidth="1"/>
    <col min="10" max="16384" width="9.109375" style="1"/>
  </cols>
  <sheetData>
    <row r="1" spans="1:10" ht="25.5" customHeight="1" x14ac:dyDescent="0.3">
      <c r="A1" s="830" t="s">
        <v>614</v>
      </c>
      <c r="B1" s="831"/>
      <c r="C1" s="831"/>
      <c r="D1" s="831"/>
      <c r="E1" s="831"/>
      <c r="F1" s="831"/>
      <c r="G1" s="831"/>
      <c r="H1" s="831"/>
      <c r="I1" s="831"/>
      <c r="J1" s="833"/>
    </row>
    <row r="2" spans="1:10" s="5" customFormat="1" ht="38.25" customHeight="1" x14ac:dyDescent="0.3">
      <c r="A2" s="13" t="s">
        <v>520</v>
      </c>
      <c r="B2" s="8"/>
      <c r="C2" s="838" t="s">
        <v>47</v>
      </c>
      <c r="D2" s="838"/>
      <c r="E2" s="838"/>
      <c r="F2" s="838" t="s">
        <v>48</v>
      </c>
      <c r="G2" s="838"/>
      <c r="H2" s="838"/>
      <c r="I2" s="851" t="s">
        <v>49</v>
      </c>
      <c r="J2" s="853" t="s">
        <v>4</v>
      </c>
    </row>
    <row r="3" spans="1:10" s="5" customFormat="1" ht="27.6" x14ac:dyDescent="0.3">
      <c r="A3" s="13"/>
      <c r="B3" s="8"/>
      <c r="C3" s="77" t="s">
        <v>51</v>
      </c>
      <c r="D3" s="77" t="s">
        <v>111</v>
      </c>
      <c r="E3" s="77" t="s">
        <v>112</v>
      </c>
      <c r="F3" s="77" t="s">
        <v>51</v>
      </c>
      <c r="G3" s="146" t="s">
        <v>111</v>
      </c>
      <c r="H3" s="77" t="s">
        <v>112</v>
      </c>
      <c r="I3" s="852"/>
      <c r="J3" s="854"/>
    </row>
    <row r="4" spans="1:10" s="2" customFormat="1" x14ac:dyDescent="0.3">
      <c r="A4" s="233" t="s">
        <v>456</v>
      </c>
      <c r="B4" s="234" t="s">
        <v>455</v>
      </c>
      <c r="C4" s="848"/>
      <c r="D4" s="849"/>
      <c r="E4" s="849"/>
      <c r="F4" s="849"/>
      <c r="G4" s="849"/>
      <c r="H4" s="849"/>
      <c r="I4" s="850"/>
      <c r="J4" s="15"/>
    </row>
    <row r="5" spans="1:10" x14ac:dyDescent="0.3">
      <c r="A5" s="794" t="s">
        <v>470</v>
      </c>
      <c r="B5" s="796" t="s">
        <v>457</v>
      </c>
      <c r="C5" s="789"/>
      <c r="D5" s="789"/>
      <c r="E5" s="789"/>
      <c r="F5" s="789"/>
      <c r="G5" s="789"/>
      <c r="H5" s="789"/>
      <c r="I5" s="797"/>
      <c r="J5" s="790">
        <f>SUM(C5:I5)</f>
        <v>0</v>
      </c>
    </row>
    <row r="6" spans="1:10" x14ac:dyDescent="0.3">
      <c r="A6" s="794" t="s">
        <v>471</v>
      </c>
      <c r="B6" s="796" t="s">
        <v>458</v>
      </c>
      <c r="C6" s="789"/>
      <c r="D6" s="789"/>
      <c r="E6" s="789"/>
      <c r="F6" s="789"/>
      <c r="G6" s="789"/>
      <c r="H6" s="789"/>
      <c r="I6" s="797">
        <v>1</v>
      </c>
      <c r="J6" s="790">
        <f t="shared" ref="J6:J15" si="0">SUM(C6:I6)</f>
        <v>1</v>
      </c>
    </row>
    <row r="7" spans="1:10" x14ac:dyDescent="0.3">
      <c r="A7" s="794" t="s">
        <v>472</v>
      </c>
      <c r="B7" s="796" t="s">
        <v>459</v>
      </c>
      <c r="C7" s="789"/>
      <c r="D7" s="789">
        <v>1</v>
      </c>
      <c r="E7" s="789">
        <v>1</v>
      </c>
      <c r="F7" s="789">
        <v>2</v>
      </c>
      <c r="G7" s="789">
        <v>3</v>
      </c>
      <c r="H7" s="789"/>
      <c r="I7" s="797">
        <v>17</v>
      </c>
      <c r="J7" s="790">
        <f t="shared" si="0"/>
        <v>24</v>
      </c>
    </row>
    <row r="8" spans="1:10" x14ac:dyDescent="0.3">
      <c r="A8" s="794" t="s">
        <v>473</v>
      </c>
      <c r="B8" s="796" t="s">
        <v>460</v>
      </c>
      <c r="C8" s="789"/>
      <c r="D8" s="789"/>
      <c r="E8" s="789"/>
      <c r="F8" s="789">
        <v>2</v>
      </c>
      <c r="G8" s="789"/>
      <c r="H8" s="789">
        <v>2</v>
      </c>
      <c r="I8" s="797">
        <v>9</v>
      </c>
      <c r="J8" s="790">
        <f t="shared" si="0"/>
        <v>13</v>
      </c>
    </row>
    <row r="9" spans="1:10" x14ac:dyDescent="0.3">
      <c r="A9" s="794" t="s">
        <v>474</v>
      </c>
      <c r="B9" s="796" t="s">
        <v>461</v>
      </c>
      <c r="C9" s="789"/>
      <c r="D9" s="789"/>
      <c r="E9" s="789">
        <v>14</v>
      </c>
      <c r="F9" s="789"/>
      <c r="G9" s="789"/>
      <c r="H9" s="789"/>
      <c r="I9" s="797">
        <v>5</v>
      </c>
      <c r="J9" s="790">
        <f t="shared" si="0"/>
        <v>19</v>
      </c>
    </row>
    <row r="10" spans="1:10" x14ac:dyDescent="0.3">
      <c r="A10" s="794" t="s">
        <v>475</v>
      </c>
      <c r="B10" s="796" t="s">
        <v>462</v>
      </c>
      <c r="C10" s="789"/>
      <c r="D10" s="789"/>
      <c r="E10" s="789"/>
      <c r="F10" s="789"/>
      <c r="G10" s="789"/>
      <c r="H10" s="789"/>
      <c r="I10" s="797">
        <v>1</v>
      </c>
      <c r="J10" s="790">
        <f t="shared" si="0"/>
        <v>1</v>
      </c>
    </row>
    <row r="11" spans="1:10" x14ac:dyDescent="0.3">
      <c r="A11" s="794" t="s">
        <v>469</v>
      </c>
      <c r="B11" s="796" t="s">
        <v>463</v>
      </c>
      <c r="C11" s="789"/>
      <c r="D11" s="789"/>
      <c r="E11" s="789"/>
      <c r="F11" s="789"/>
      <c r="G11" s="789"/>
      <c r="H11" s="789"/>
      <c r="I11" s="797">
        <v>12</v>
      </c>
      <c r="J11" s="790">
        <f t="shared" si="0"/>
        <v>12</v>
      </c>
    </row>
    <row r="12" spans="1:10" x14ac:dyDescent="0.3">
      <c r="A12" s="794" t="s">
        <v>476</v>
      </c>
      <c r="B12" s="796" t="s">
        <v>464</v>
      </c>
      <c r="C12" s="789"/>
      <c r="D12" s="789"/>
      <c r="E12" s="789"/>
      <c r="F12" s="789"/>
      <c r="G12" s="789"/>
      <c r="H12" s="789"/>
      <c r="I12" s="797"/>
      <c r="J12" s="790">
        <f t="shared" si="0"/>
        <v>0</v>
      </c>
    </row>
    <row r="13" spans="1:10" x14ac:dyDescent="0.3">
      <c r="A13" s="794" t="s">
        <v>477</v>
      </c>
      <c r="B13" s="796" t="s">
        <v>465</v>
      </c>
      <c r="C13" s="789"/>
      <c r="D13" s="789"/>
      <c r="E13" s="789"/>
      <c r="F13" s="789"/>
      <c r="G13" s="789"/>
      <c r="H13" s="789"/>
      <c r="I13" s="797"/>
      <c r="J13" s="790">
        <f t="shared" si="0"/>
        <v>0</v>
      </c>
    </row>
    <row r="14" spans="1:10" x14ac:dyDescent="0.3">
      <c r="A14" s="794" t="s">
        <v>478</v>
      </c>
      <c r="B14" s="796" t="s">
        <v>466</v>
      </c>
      <c r="C14" s="789">
        <v>1</v>
      </c>
      <c r="D14" s="789"/>
      <c r="E14" s="789"/>
      <c r="F14" s="789"/>
      <c r="G14" s="789"/>
      <c r="H14" s="789"/>
      <c r="I14" s="797"/>
      <c r="J14" s="790">
        <f t="shared" si="0"/>
        <v>1</v>
      </c>
    </row>
    <row r="15" spans="1:10" x14ac:dyDescent="0.3">
      <c r="A15" s="794" t="s">
        <v>468</v>
      </c>
      <c r="B15" s="796" t="s">
        <v>467</v>
      </c>
      <c r="C15" s="791"/>
      <c r="D15" s="791"/>
      <c r="E15" s="791"/>
      <c r="F15" s="791"/>
      <c r="G15" s="791"/>
      <c r="H15" s="791"/>
      <c r="I15" s="800"/>
      <c r="J15" s="790">
        <f t="shared" si="0"/>
        <v>0</v>
      </c>
    </row>
    <row r="16" spans="1:10" ht="14.4" thickBot="1" x14ac:dyDescent="0.35">
      <c r="A16" s="792" t="s">
        <v>413</v>
      </c>
      <c r="B16" s="795" t="s">
        <v>89</v>
      </c>
      <c r="C16" s="793">
        <v>1</v>
      </c>
      <c r="D16" s="793">
        <v>1</v>
      </c>
      <c r="E16" s="793">
        <v>15</v>
      </c>
      <c r="F16" s="793">
        <v>4</v>
      </c>
      <c r="G16" s="793">
        <v>3</v>
      </c>
      <c r="H16" s="793">
        <v>2</v>
      </c>
      <c r="I16" s="802">
        <f>SUM(I5:I15)</f>
        <v>45</v>
      </c>
      <c r="J16" s="799">
        <f>SUM(J5:J15)</f>
        <v>71</v>
      </c>
    </row>
    <row r="18" spans="2:2" x14ac:dyDescent="0.3">
      <c r="B18" s="4"/>
    </row>
  </sheetData>
  <mergeCells count="6">
    <mergeCell ref="A1:J1"/>
    <mergeCell ref="C2:E2"/>
    <mergeCell ref="F2:H2"/>
    <mergeCell ref="C4:I4"/>
    <mergeCell ref="I2:I3"/>
    <mergeCell ref="J2:J3"/>
  </mergeCells>
  <pageMargins left="0.7" right="0.7" top="0.75" bottom="0.75" header="0.3" footer="0.3"/>
  <pageSetup paperSize="9" scale="8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List31"/>
  <dimension ref="A1:K18"/>
  <sheetViews>
    <sheetView workbookViewId="0">
      <selection activeCell="J16" sqref="J16"/>
    </sheetView>
  </sheetViews>
  <sheetFormatPr defaultColWidth="9.109375" defaultRowHeight="13.8" x14ac:dyDescent="0.3"/>
  <cols>
    <col min="1" max="1" width="47.88671875" style="2" customWidth="1"/>
    <col min="2" max="2" width="6.6640625" style="3" customWidth="1"/>
    <col min="3" max="3" width="6.109375" style="1" customWidth="1"/>
    <col min="4" max="4" width="8.21875" style="1" customWidth="1"/>
    <col min="5" max="5" width="7.44140625" style="1" bestFit="1" customWidth="1"/>
    <col min="6" max="6" width="6" style="1" customWidth="1"/>
    <col min="7" max="7" width="8.5546875" style="1" customWidth="1"/>
    <col min="8" max="8" width="7.44140625" style="1" customWidth="1"/>
    <col min="9" max="9" width="7" style="1" customWidth="1"/>
    <col min="10" max="10" width="9.109375" style="1"/>
    <col min="11" max="11" width="22.88671875" style="1" customWidth="1"/>
    <col min="12" max="16384" width="9.109375" style="1"/>
  </cols>
  <sheetData>
    <row r="1" spans="1:11" ht="25.5" customHeight="1" x14ac:dyDescent="0.3">
      <c r="A1" s="830" t="s">
        <v>613</v>
      </c>
      <c r="B1" s="831"/>
      <c r="C1" s="831"/>
      <c r="D1" s="831"/>
      <c r="E1" s="831"/>
      <c r="F1" s="831"/>
      <c r="G1" s="831"/>
      <c r="H1" s="831"/>
      <c r="I1" s="831"/>
      <c r="J1" s="831"/>
      <c r="K1" s="833"/>
    </row>
    <row r="2" spans="1:11" s="5" customFormat="1" ht="38.25" customHeight="1" x14ac:dyDescent="0.3">
      <c r="A2" s="13" t="s">
        <v>520</v>
      </c>
      <c r="B2" s="8"/>
      <c r="C2" s="838" t="s">
        <v>47</v>
      </c>
      <c r="D2" s="838"/>
      <c r="E2" s="838"/>
      <c r="F2" s="838" t="s">
        <v>48</v>
      </c>
      <c r="G2" s="838"/>
      <c r="H2" s="838"/>
      <c r="I2" s="851" t="s">
        <v>49</v>
      </c>
      <c r="J2" s="856" t="s">
        <v>4</v>
      </c>
      <c r="K2" s="858" t="s">
        <v>50</v>
      </c>
    </row>
    <row r="3" spans="1:11" s="5" customFormat="1" ht="30.75" customHeight="1" x14ac:dyDescent="0.3">
      <c r="A3" s="13"/>
      <c r="B3" s="8"/>
      <c r="C3" s="146" t="s">
        <v>51</v>
      </c>
      <c r="D3" s="146" t="s">
        <v>111</v>
      </c>
      <c r="E3" s="146" t="s">
        <v>112</v>
      </c>
      <c r="F3" s="146" t="s">
        <v>51</v>
      </c>
      <c r="G3" s="146" t="s">
        <v>111</v>
      </c>
      <c r="H3" s="146" t="s">
        <v>112</v>
      </c>
      <c r="I3" s="852"/>
      <c r="J3" s="857"/>
      <c r="K3" s="859"/>
    </row>
    <row r="4" spans="1:11" s="2" customFormat="1" x14ac:dyDescent="0.3">
      <c r="A4" s="810" t="s">
        <v>456</v>
      </c>
      <c r="B4" s="811" t="s">
        <v>455</v>
      </c>
      <c r="C4" s="860"/>
      <c r="D4" s="860"/>
      <c r="E4" s="860"/>
      <c r="F4" s="860"/>
      <c r="G4" s="860"/>
      <c r="H4" s="860"/>
      <c r="I4" s="860"/>
      <c r="J4" s="804"/>
      <c r="K4" s="805"/>
    </row>
    <row r="5" spans="1:11" x14ac:dyDescent="0.3">
      <c r="A5" s="807" t="s">
        <v>470</v>
      </c>
      <c r="B5" s="812" t="s">
        <v>457</v>
      </c>
      <c r="C5" s="797"/>
      <c r="D5" s="797"/>
      <c r="E5" s="797"/>
      <c r="F5" s="797"/>
      <c r="G5" s="797"/>
      <c r="H5" s="797"/>
      <c r="I5" s="797"/>
      <c r="J5" s="798"/>
      <c r="K5" s="803"/>
    </row>
    <row r="6" spans="1:11" x14ac:dyDescent="0.3">
      <c r="A6" s="807" t="s">
        <v>471</v>
      </c>
      <c r="B6" s="812" t="s">
        <v>458</v>
      </c>
      <c r="C6" s="797"/>
      <c r="D6" s="797"/>
      <c r="E6" s="797"/>
      <c r="F6" s="797"/>
      <c r="G6" s="797"/>
      <c r="H6" s="797"/>
      <c r="I6" s="797">
        <v>24</v>
      </c>
      <c r="J6" s="798">
        <v>24</v>
      </c>
      <c r="K6" s="803"/>
    </row>
    <row r="7" spans="1:11" x14ac:dyDescent="0.3">
      <c r="A7" s="807" t="s">
        <v>472</v>
      </c>
      <c r="B7" s="812" t="s">
        <v>459</v>
      </c>
      <c r="C7" s="797"/>
      <c r="D7" s="797">
        <v>13</v>
      </c>
      <c r="E7" s="797">
        <v>12</v>
      </c>
      <c r="F7" s="797">
        <v>31</v>
      </c>
      <c r="G7" s="797">
        <v>32</v>
      </c>
      <c r="H7" s="797"/>
      <c r="I7" s="797">
        <v>383</v>
      </c>
      <c r="J7" s="798">
        <v>471</v>
      </c>
      <c r="K7" s="803">
        <v>12</v>
      </c>
    </row>
    <row r="8" spans="1:11" x14ac:dyDescent="0.3">
      <c r="A8" s="807" t="s">
        <v>473</v>
      </c>
      <c r="B8" s="812" t="s">
        <v>460</v>
      </c>
      <c r="C8" s="797"/>
      <c r="D8" s="797"/>
      <c r="E8" s="797"/>
      <c r="F8" s="797">
        <v>81</v>
      </c>
      <c r="G8" s="797"/>
      <c r="H8" s="797">
        <v>3</v>
      </c>
      <c r="I8" s="797">
        <v>431</v>
      </c>
      <c r="J8" s="798">
        <v>515</v>
      </c>
      <c r="K8" s="803">
        <v>3</v>
      </c>
    </row>
    <row r="9" spans="1:11" x14ac:dyDescent="0.3">
      <c r="A9" s="807" t="s">
        <v>474</v>
      </c>
      <c r="B9" s="812" t="s">
        <v>461</v>
      </c>
      <c r="C9" s="797"/>
      <c r="D9" s="797"/>
      <c r="E9" s="797">
        <v>18</v>
      </c>
      <c r="F9" s="797"/>
      <c r="G9" s="797"/>
      <c r="H9" s="797"/>
      <c r="I9" s="797">
        <v>98</v>
      </c>
      <c r="J9" s="798">
        <v>116</v>
      </c>
      <c r="K9" s="803">
        <v>8</v>
      </c>
    </row>
    <row r="10" spans="1:11" x14ac:dyDescent="0.3">
      <c r="A10" s="807" t="s">
        <v>475</v>
      </c>
      <c r="B10" s="812" t="s">
        <v>462</v>
      </c>
      <c r="C10" s="797"/>
      <c r="D10" s="797"/>
      <c r="E10" s="797"/>
      <c r="F10" s="797"/>
      <c r="G10" s="797"/>
      <c r="H10" s="797"/>
      <c r="I10" s="797">
        <v>39</v>
      </c>
      <c r="J10" s="798">
        <v>39</v>
      </c>
      <c r="K10" s="803"/>
    </row>
    <row r="11" spans="1:11" x14ac:dyDescent="0.3">
      <c r="A11" s="807" t="s">
        <v>469</v>
      </c>
      <c r="B11" s="812" t="s">
        <v>463</v>
      </c>
      <c r="C11" s="797"/>
      <c r="D11" s="797"/>
      <c r="E11" s="797"/>
      <c r="F11" s="797"/>
      <c r="G11" s="797"/>
      <c r="H11" s="797"/>
      <c r="I11" s="797">
        <v>193</v>
      </c>
      <c r="J11" s="798">
        <v>193</v>
      </c>
      <c r="K11" s="803"/>
    </row>
    <row r="12" spans="1:11" x14ac:dyDescent="0.3">
      <c r="A12" s="807" t="s">
        <v>476</v>
      </c>
      <c r="B12" s="812" t="s">
        <v>464</v>
      </c>
      <c r="C12" s="797"/>
      <c r="D12" s="797"/>
      <c r="E12" s="797"/>
      <c r="F12" s="797"/>
      <c r="G12" s="797"/>
      <c r="H12" s="797"/>
      <c r="I12" s="797"/>
      <c r="J12" s="798"/>
      <c r="K12" s="803"/>
    </row>
    <row r="13" spans="1:11" x14ac:dyDescent="0.3">
      <c r="A13" s="807" t="s">
        <v>477</v>
      </c>
      <c r="B13" s="812" t="s">
        <v>465</v>
      </c>
      <c r="C13" s="797"/>
      <c r="D13" s="797"/>
      <c r="E13" s="797"/>
      <c r="F13" s="797"/>
      <c r="G13" s="797"/>
      <c r="H13" s="797"/>
      <c r="I13" s="797"/>
      <c r="J13" s="798"/>
      <c r="K13" s="803"/>
    </row>
    <row r="14" spans="1:11" x14ac:dyDescent="0.3">
      <c r="A14" s="807" t="s">
        <v>478</v>
      </c>
      <c r="B14" s="812" t="s">
        <v>466</v>
      </c>
      <c r="C14" s="797">
        <v>47</v>
      </c>
      <c r="D14" s="797"/>
      <c r="E14" s="797"/>
      <c r="F14" s="797"/>
      <c r="G14" s="797"/>
      <c r="H14" s="797"/>
      <c r="I14" s="797"/>
      <c r="J14" s="798">
        <v>47</v>
      </c>
      <c r="K14" s="803"/>
    </row>
    <row r="15" spans="1:11" x14ac:dyDescent="0.3">
      <c r="A15" s="807" t="s">
        <v>468</v>
      </c>
      <c r="B15" s="812" t="s">
        <v>467</v>
      </c>
      <c r="C15" s="800"/>
      <c r="D15" s="800"/>
      <c r="E15" s="800"/>
      <c r="F15" s="800"/>
      <c r="G15" s="800"/>
      <c r="H15" s="800"/>
      <c r="I15" s="800"/>
      <c r="J15" s="806"/>
      <c r="K15" s="808"/>
    </row>
    <row r="16" spans="1:11" ht="14.4" thickBot="1" x14ac:dyDescent="0.35">
      <c r="A16" s="801" t="s">
        <v>4</v>
      </c>
      <c r="B16" s="809" t="s">
        <v>89</v>
      </c>
      <c r="C16" s="802">
        <v>47</v>
      </c>
      <c r="D16" s="802">
        <v>13</v>
      </c>
      <c r="E16" s="802">
        <v>30</v>
      </c>
      <c r="F16" s="802">
        <v>112</v>
      </c>
      <c r="G16" s="802">
        <v>32</v>
      </c>
      <c r="H16" s="802">
        <v>3</v>
      </c>
      <c r="I16" s="802">
        <v>920</v>
      </c>
      <c r="J16" s="802">
        <v>1157</v>
      </c>
      <c r="K16" s="799">
        <v>23</v>
      </c>
    </row>
    <row r="18" spans="1:11" ht="30" customHeight="1" x14ac:dyDescent="0.3">
      <c r="A18" s="855"/>
      <c r="B18" s="855"/>
      <c r="C18" s="855"/>
      <c r="D18" s="855"/>
      <c r="E18" s="855"/>
      <c r="F18" s="855"/>
      <c r="G18" s="855"/>
      <c r="H18" s="855"/>
      <c r="I18" s="855"/>
      <c r="J18" s="855"/>
      <c r="K18" s="855"/>
    </row>
  </sheetData>
  <mergeCells count="8">
    <mergeCell ref="A18:K18"/>
    <mergeCell ref="A1:K1"/>
    <mergeCell ref="C2:E2"/>
    <mergeCell ref="F2:H2"/>
    <mergeCell ref="I2:I3"/>
    <mergeCell ref="J2:J3"/>
    <mergeCell ref="K2:K3"/>
    <mergeCell ref="C4:I4"/>
  </mergeCells>
  <pageMargins left="0.7" right="0.7" top="0.75" bottom="0.75" header="0.3" footer="0.3"/>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K131"/>
  <sheetViews>
    <sheetView workbookViewId="0">
      <selection activeCell="I41" sqref="I41"/>
    </sheetView>
  </sheetViews>
  <sheetFormatPr defaultColWidth="9.109375" defaultRowHeight="13.8" x14ac:dyDescent="0.3"/>
  <cols>
    <col min="1" max="1" width="47.88671875" style="2" customWidth="1"/>
    <col min="2" max="2" width="6.6640625" style="3" customWidth="1"/>
    <col min="3" max="3" width="8.21875" style="1" customWidth="1"/>
    <col min="4" max="4" width="6.88671875" style="1" customWidth="1"/>
    <col min="5" max="5" width="8.5546875" style="1" customWidth="1"/>
    <col min="6" max="6" width="7.44140625" style="1" customWidth="1"/>
    <col min="7" max="7" width="8.6640625" style="1" customWidth="1"/>
    <col min="8" max="8" width="7" style="1" customWidth="1"/>
    <col min="9" max="16384" width="9.109375" style="1"/>
  </cols>
  <sheetData>
    <row r="1" spans="1:11" ht="33.75" customHeight="1" x14ac:dyDescent="0.3">
      <c r="A1" s="865" t="s">
        <v>356</v>
      </c>
      <c r="B1" s="866"/>
      <c r="C1" s="866"/>
      <c r="D1" s="866"/>
      <c r="E1" s="866"/>
      <c r="F1" s="866"/>
      <c r="G1" s="866"/>
      <c r="H1" s="866"/>
      <c r="I1" s="866"/>
      <c r="J1" s="866"/>
      <c r="K1" s="846"/>
    </row>
    <row r="2" spans="1:11" s="5" customFormat="1" ht="38.25" customHeight="1" x14ac:dyDescent="0.3">
      <c r="A2" s="13" t="s">
        <v>525</v>
      </c>
      <c r="B2" s="8"/>
      <c r="C2" s="838" t="s">
        <v>0</v>
      </c>
      <c r="D2" s="838"/>
      <c r="E2" s="838" t="s">
        <v>2</v>
      </c>
      <c r="F2" s="838"/>
      <c r="G2" s="838" t="s">
        <v>1</v>
      </c>
      <c r="H2" s="838"/>
      <c r="I2" s="839" t="s">
        <v>3</v>
      </c>
      <c r="J2" s="840"/>
      <c r="K2" s="34" t="s">
        <v>4</v>
      </c>
    </row>
    <row r="3" spans="1:11" s="5" customFormat="1" ht="13.5" customHeight="1" thickBot="1" x14ac:dyDescent="0.35">
      <c r="A3" s="33"/>
      <c r="B3" s="37"/>
      <c r="C3" s="38" t="s">
        <v>5</v>
      </c>
      <c r="D3" s="38" t="s">
        <v>6</v>
      </c>
      <c r="E3" s="38" t="s">
        <v>5</v>
      </c>
      <c r="F3" s="38" t="s">
        <v>6</v>
      </c>
      <c r="G3" s="38" t="s">
        <v>5</v>
      </c>
      <c r="H3" s="38" t="s">
        <v>6</v>
      </c>
      <c r="I3" s="98" t="s">
        <v>5</v>
      </c>
      <c r="J3" s="98" t="s">
        <v>6</v>
      </c>
      <c r="K3" s="31"/>
    </row>
    <row r="4" spans="1:11" s="6" customFormat="1" x14ac:dyDescent="0.3">
      <c r="A4" s="91" t="s">
        <v>526</v>
      </c>
      <c r="B4" s="36"/>
      <c r="C4" s="867"/>
      <c r="D4" s="868"/>
      <c r="E4" s="868"/>
      <c r="F4" s="868"/>
      <c r="G4" s="868"/>
      <c r="H4" s="868"/>
      <c r="I4" s="868"/>
      <c r="J4" s="868"/>
      <c r="K4" s="869"/>
    </row>
    <row r="5" spans="1:11" x14ac:dyDescent="0.3">
      <c r="A5" s="233" t="s">
        <v>456</v>
      </c>
      <c r="B5" s="234" t="s">
        <v>455</v>
      </c>
      <c r="C5" s="848"/>
      <c r="D5" s="849"/>
      <c r="E5" s="849"/>
      <c r="F5" s="849"/>
      <c r="G5" s="849"/>
      <c r="H5" s="849"/>
      <c r="I5" s="849"/>
      <c r="J5" s="849"/>
      <c r="K5" s="861"/>
    </row>
    <row r="6" spans="1:11" ht="12.75" customHeight="1" x14ac:dyDescent="0.3">
      <c r="A6" s="132" t="s">
        <v>470</v>
      </c>
      <c r="B6" s="235" t="s">
        <v>457</v>
      </c>
      <c r="C6" s="10"/>
      <c r="D6" s="10"/>
      <c r="E6" s="10"/>
      <c r="F6" s="10"/>
      <c r="G6" s="10"/>
      <c r="H6" s="10"/>
      <c r="I6" s="10"/>
      <c r="J6" s="284"/>
      <c r="K6" s="17">
        <f>SUM(C6:J6)</f>
        <v>0</v>
      </c>
    </row>
    <row r="7" spans="1:11" ht="12.75" customHeight="1" x14ac:dyDescent="0.3">
      <c r="A7" s="132" t="s">
        <v>471</v>
      </c>
      <c r="B7" s="235" t="s">
        <v>458</v>
      </c>
      <c r="C7" s="10"/>
      <c r="D7" s="10"/>
      <c r="E7" s="10"/>
      <c r="F7" s="10"/>
      <c r="G7" s="10"/>
      <c r="H7" s="10"/>
      <c r="I7" s="10"/>
      <c r="J7" s="284"/>
      <c r="K7" s="17">
        <f t="shared" ref="K7:K19" si="0">SUM(C7:J7)</f>
        <v>0</v>
      </c>
    </row>
    <row r="8" spans="1:11" x14ac:dyDescent="0.3">
      <c r="A8" s="132" t="s">
        <v>472</v>
      </c>
      <c r="B8" s="235" t="s">
        <v>459</v>
      </c>
      <c r="C8" s="10"/>
      <c r="D8" s="10"/>
      <c r="E8" s="10"/>
      <c r="F8" s="10"/>
      <c r="G8" s="10"/>
      <c r="H8" s="10"/>
      <c r="I8" s="10"/>
      <c r="J8" s="284"/>
      <c r="K8" s="17">
        <f t="shared" si="0"/>
        <v>0</v>
      </c>
    </row>
    <row r="9" spans="1:11" x14ac:dyDescent="0.3">
      <c r="A9" s="132" t="s">
        <v>473</v>
      </c>
      <c r="B9" s="235" t="s">
        <v>460</v>
      </c>
      <c r="C9" s="10"/>
      <c r="D9" s="10"/>
      <c r="E9" s="10"/>
      <c r="F9" s="10"/>
      <c r="G9" s="10"/>
      <c r="H9" s="10"/>
      <c r="I9" s="10"/>
      <c r="J9" s="284"/>
      <c r="K9" s="17">
        <f t="shared" si="0"/>
        <v>0</v>
      </c>
    </row>
    <row r="10" spans="1:11" x14ac:dyDescent="0.3">
      <c r="A10" s="132" t="s">
        <v>474</v>
      </c>
      <c r="B10" s="235" t="s">
        <v>461</v>
      </c>
      <c r="C10" s="10"/>
      <c r="D10" s="10"/>
      <c r="E10" s="10"/>
      <c r="F10" s="10"/>
      <c r="G10" s="10"/>
      <c r="H10" s="10"/>
      <c r="I10" s="10"/>
      <c r="J10" s="284"/>
      <c r="K10" s="17">
        <f t="shared" si="0"/>
        <v>0</v>
      </c>
    </row>
    <row r="11" spans="1:11" ht="12.75" customHeight="1" x14ac:dyDescent="0.3">
      <c r="A11" s="132" t="s">
        <v>475</v>
      </c>
      <c r="B11" s="235" t="s">
        <v>462</v>
      </c>
      <c r="C11" s="10"/>
      <c r="D11" s="10"/>
      <c r="E11" s="10"/>
      <c r="F11" s="10"/>
      <c r="G11" s="10"/>
      <c r="H11" s="10"/>
      <c r="I11" s="10"/>
      <c r="J11" s="284"/>
      <c r="K11" s="17">
        <f t="shared" si="0"/>
        <v>0</v>
      </c>
    </row>
    <row r="12" spans="1:11" x14ac:dyDescent="0.3">
      <c r="A12" s="132" t="s">
        <v>469</v>
      </c>
      <c r="B12" s="235" t="s">
        <v>463</v>
      </c>
      <c r="C12" s="10"/>
      <c r="D12" s="10"/>
      <c r="E12" s="10"/>
      <c r="F12" s="10"/>
      <c r="G12" s="10"/>
      <c r="H12" s="10"/>
      <c r="I12" s="10"/>
      <c r="J12" s="284"/>
      <c r="K12" s="17">
        <f t="shared" si="0"/>
        <v>0</v>
      </c>
    </row>
    <row r="13" spans="1:11" x14ac:dyDescent="0.3">
      <c r="A13" s="132" t="s">
        <v>476</v>
      </c>
      <c r="B13" s="235" t="s">
        <v>464</v>
      </c>
      <c r="C13" s="10">
        <v>743</v>
      </c>
      <c r="D13" s="10">
        <v>268</v>
      </c>
      <c r="E13" s="10"/>
      <c r="F13" s="10"/>
      <c r="G13" s="10">
        <v>217</v>
      </c>
      <c r="H13" s="10">
        <v>161</v>
      </c>
      <c r="I13" s="10">
        <v>59</v>
      </c>
      <c r="J13" s="284">
        <v>44</v>
      </c>
      <c r="K13" s="17">
        <f t="shared" si="0"/>
        <v>1492</v>
      </c>
    </row>
    <row r="14" spans="1:11" x14ac:dyDescent="0.3">
      <c r="A14" s="132" t="s">
        <v>477</v>
      </c>
      <c r="B14" s="235" t="s">
        <v>465</v>
      </c>
      <c r="C14" s="10"/>
      <c r="D14" s="10"/>
      <c r="E14" s="10"/>
      <c r="F14" s="10"/>
      <c r="G14" s="10"/>
      <c r="H14" s="10"/>
      <c r="I14" s="10"/>
      <c r="J14" s="284"/>
      <c r="K14" s="17">
        <f t="shared" si="0"/>
        <v>0</v>
      </c>
    </row>
    <row r="15" spans="1:11" s="6" customFormat="1" x14ac:dyDescent="0.3">
      <c r="A15" s="132" t="s">
        <v>478</v>
      </c>
      <c r="B15" s="235" t="s">
        <v>466</v>
      </c>
      <c r="C15" s="10"/>
      <c r="D15" s="10"/>
      <c r="E15" s="10"/>
      <c r="F15" s="10"/>
      <c r="G15" s="10"/>
      <c r="H15" s="10"/>
      <c r="I15" s="10"/>
      <c r="J15" s="284"/>
      <c r="K15" s="17">
        <f t="shared" si="0"/>
        <v>0</v>
      </c>
    </row>
    <row r="16" spans="1:11" s="6" customFormat="1" x14ac:dyDescent="0.3">
      <c r="A16" s="132" t="s">
        <v>468</v>
      </c>
      <c r="B16" s="235" t="s">
        <v>467</v>
      </c>
      <c r="C16" s="10"/>
      <c r="D16" s="10"/>
      <c r="E16" s="10"/>
      <c r="F16" s="10"/>
      <c r="G16" s="10"/>
      <c r="H16" s="10"/>
      <c r="I16" s="10"/>
      <c r="J16" s="284"/>
      <c r="K16" s="17">
        <f t="shared" si="0"/>
        <v>0</v>
      </c>
    </row>
    <row r="17" spans="1:11" s="6" customFormat="1" x14ac:dyDescent="0.3">
      <c r="A17" s="236" t="s">
        <v>88</v>
      </c>
      <c r="B17" s="280" t="s">
        <v>89</v>
      </c>
      <c r="C17" s="12">
        <f>SUM(C6:C16)</f>
        <v>743</v>
      </c>
      <c r="D17" s="12">
        <f t="shared" ref="D17:J17" si="1">SUM(D6:D16)</f>
        <v>268</v>
      </c>
      <c r="E17" s="12">
        <f t="shared" si="1"/>
        <v>0</v>
      </c>
      <c r="F17" s="12">
        <f t="shared" si="1"/>
        <v>0</v>
      </c>
      <c r="G17" s="12">
        <f t="shared" si="1"/>
        <v>217</v>
      </c>
      <c r="H17" s="12">
        <f t="shared" si="1"/>
        <v>161</v>
      </c>
      <c r="I17" s="12">
        <f t="shared" si="1"/>
        <v>59</v>
      </c>
      <c r="J17" s="12">
        <f t="shared" si="1"/>
        <v>44</v>
      </c>
      <c r="K17" s="17">
        <f>SUM(K6:K16)</f>
        <v>1492</v>
      </c>
    </row>
    <row r="18" spans="1:11" s="6" customFormat="1" x14ac:dyDescent="0.3">
      <c r="A18" s="132" t="s">
        <v>535</v>
      </c>
      <c r="B18" s="285" t="s">
        <v>89</v>
      </c>
      <c r="C18" s="10">
        <v>311</v>
      </c>
      <c r="D18" s="10">
        <v>132</v>
      </c>
      <c r="E18" s="10"/>
      <c r="F18" s="10"/>
      <c r="G18" s="10">
        <v>100</v>
      </c>
      <c r="H18" s="10">
        <v>90</v>
      </c>
      <c r="I18" s="10">
        <v>32</v>
      </c>
      <c r="J18" s="10">
        <v>21</v>
      </c>
      <c r="K18" s="19">
        <f t="shared" si="0"/>
        <v>686</v>
      </c>
    </row>
    <row r="19" spans="1:11" s="6" customFormat="1" x14ac:dyDescent="0.3">
      <c r="A19" s="132" t="s">
        <v>536</v>
      </c>
      <c r="B19" s="285" t="s">
        <v>89</v>
      </c>
      <c r="C19" s="10">
        <v>27</v>
      </c>
      <c r="D19" s="10">
        <v>14</v>
      </c>
      <c r="E19" s="10"/>
      <c r="F19" s="10"/>
      <c r="G19" s="10">
        <v>11</v>
      </c>
      <c r="H19" s="10">
        <v>5</v>
      </c>
      <c r="I19" s="10">
        <v>9</v>
      </c>
      <c r="J19" s="10">
        <v>6</v>
      </c>
      <c r="K19" s="19">
        <f t="shared" si="0"/>
        <v>72</v>
      </c>
    </row>
    <row r="20" spans="1:11" s="2" customFormat="1" x14ac:dyDescent="0.3">
      <c r="A20" s="135" t="s">
        <v>527</v>
      </c>
      <c r="B20" s="237"/>
      <c r="C20" s="862"/>
      <c r="D20" s="863"/>
      <c r="E20" s="863"/>
      <c r="F20" s="863"/>
      <c r="G20" s="863"/>
      <c r="H20" s="863"/>
      <c r="I20" s="863"/>
      <c r="J20" s="863"/>
      <c r="K20" s="864"/>
    </row>
    <row r="21" spans="1:11" x14ac:dyDescent="0.3">
      <c r="A21" s="233" t="s">
        <v>456</v>
      </c>
      <c r="B21" s="234" t="s">
        <v>455</v>
      </c>
      <c r="C21" s="848"/>
      <c r="D21" s="849"/>
      <c r="E21" s="849"/>
      <c r="F21" s="849"/>
      <c r="G21" s="849"/>
      <c r="H21" s="849"/>
      <c r="I21" s="849"/>
      <c r="J21" s="849"/>
      <c r="K21" s="861"/>
    </row>
    <row r="22" spans="1:11" x14ac:dyDescent="0.3">
      <c r="A22" s="132" t="s">
        <v>470</v>
      </c>
      <c r="B22" s="235" t="s">
        <v>457</v>
      </c>
      <c r="C22" s="10"/>
      <c r="D22" s="10"/>
      <c r="E22" s="10"/>
      <c r="F22" s="10"/>
      <c r="G22" s="10"/>
      <c r="H22" s="10"/>
      <c r="I22" s="10"/>
      <c r="J22" s="284"/>
      <c r="K22" s="17">
        <f>SUM(C22:J22)</f>
        <v>0</v>
      </c>
    </row>
    <row r="23" spans="1:11" x14ac:dyDescent="0.3">
      <c r="A23" s="132" t="s">
        <v>471</v>
      </c>
      <c r="B23" s="235" t="s">
        <v>458</v>
      </c>
      <c r="C23" s="10"/>
      <c r="D23" s="10"/>
      <c r="E23" s="10"/>
      <c r="F23" s="10"/>
      <c r="G23" s="10"/>
      <c r="H23" s="10"/>
      <c r="I23" s="10"/>
      <c r="J23" s="284"/>
      <c r="K23" s="17">
        <f t="shared" ref="K23:K32" si="2">SUM(C23:J23)</f>
        <v>0</v>
      </c>
    </row>
    <row r="24" spans="1:11" x14ac:dyDescent="0.3">
      <c r="A24" s="132" t="s">
        <v>472</v>
      </c>
      <c r="B24" s="235" t="s">
        <v>459</v>
      </c>
      <c r="C24" s="10"/>
      <c r="D24" s="10"/>
      <c r="E24" s="10"/>
      <c r="F24" s="10"/>
      <c r="G24" s="10"/>
      <c r="H24" s="10"/>
      <c r="I24" s="10"/>
      <c r="J24" s="284"/>
      <c r="K24" s="17">
        <f t="shared" si="2"/>
        <v>0</v>
      </c>
    </row>
    <row r="25" spans="1:11" x14ac:dyDescent="0.3">
      <c r="A25" s="132" t="s">
        <v>473</v>
      </c>
      <c r="B25" s="235" t="s">
        <v>460</v>
      </c>
      <c r="C25" s="10"/>
      <c r="D25" s="10"/>
      <c r="E25" s="10"/>
      <c r="F25" s="10"/>
      <c r="G25" s="10"/>
      <c r="H25" s="10"/>
      <c r="I25" s="10"/>
      <c r="J25" s="284"/>
      <c r="K25" s="17">
        <f t="shared" si="2"/>
        <v>0</v>
      </c>
    </row>
    <row r="26" spans="1:11" x14ac:dyDescent="0.3">
      <c r="A26" s="132" t="s">
        <v>474</v>
      </c>
      <c r="B26" s="235" t="s">
        <v>461</v>
      </c>
      <c r="C26" s="10">
        <v>815</v>
      </c>
      <c r="D26" s="10">
        <v>245</v>
      </c>
      <c r="E26" s="10"/>
      <c r="F26" s="10"/>
      <c r="G26" s="10">
        <v>328</v>
      </c>
      <c r="H26" s="10">
        <v>471</v>
      </c>
      <c r="I26" s="10">
        <v>75</v>
      </c>
      <c r="J26" s="284">
        <v>57</v>
      </c>
      <c r="K26" s="17">
        <f t="shared" si="2"/>
        <v>1991</v>
      </c>
    </row>
    <row r="27" spans="1:11" x14ac:dyDescent="0.3">
      <c r="A27" s="132" t="s">
        <v>475</v>
      </c>
      <c r="B27" s="235" t="s">
        <v>462</v>
      </c>
      <c r="C27" s="10"/>
      <c r="D27" s="10"/>
      <c r="E27" s="10"/>
      <c r="F27" s="10"/>
      <c r="G27" s="10"/>
      <c r="H27" s="10"/>
      <c r="I27" s="10"/>
      <c r="J27" s="284"/>
      <c r="K27" s="17">
        <f t="shared" si="2"/>
        <v>0</v>
      </c>
    </row>
    <row r="28" spans="1:11" x14ac:dyDescent="0.3">
      <c r="A28" s="132" t="s">
        <v>469</v>
      </c>
      <c r="B28" s="235" t="s">
        <v>463</v>
      </c>
      <c r="C28" s="10"/>
      <c r="D28" s="10"/>
      <c r="E28" s="10"/>
      <c r="F28" s="10"/>
      <c r="G28" s="10"/>
      <c r="H28" s="10"/>
      <c r="I28" s="10"/>
      <c r="J28" s="284"/>
      <c r="K28" s="17">
        <f t="shared" si="2"/>
        <v>0</v>
      </c>
    </row>
    <row r="29" spans="1:11" x14ac:dyDescent="0.3">
      <c r="A29" s="132" t="s">
        <v>476</v>
      </c>
      <c r="B29" s="235" t="s">
        <v>464</v>
      </c>
      <c r="C29" s="10"/>
      <c r="D29" s="10"/>
      <c r="E29" s="10"/>
      <c r="F29" s="10"/>
      <c r="G29" s="10"/>
      <c r="H29" s="10"/>
      <c r="I29" s="10"/>
      <c r="J29" s="284"/>
      <c r="K29" s="17">
        <f t="shared" si="2"/>
        <v>0</v>
      </c>
    </row>
    <row r="30" spans="1:11" x14ac:dyDescent="0.3">
      <c r="A30" s="132" t="s">
        <v>477</v>
      </c>
      <c r="B30" s="235" t="s">
        <v>465</v>
      </c>
      <c r="C30" s="10"/>
      <c r="D30" s="10"/>
      <c r="E30" s="10"/>
      <c r="F30" s="10"/>
      <c r="G30" s="10"/>
      <c r="H30" s="10"/>
      <c r="I30" s="10"/>
      <c r="J30" s="284"/>
      <c r="K30" s="17">
        <f t="shared" si="2"/>
        <v>0</v>
      </c>
    </row>
    <row r="31" spans="1:11" x14ac:dyDescent="0.3">
      <c r="A31" s="132" t="s">
        <v>478</v>
      </c>
      <c r="B31" s="235" t="s">
        <v>466</v>
      </c>
      <c r="C31" s="10"/>
      <c r="D31" s="10"/>
      <c r="E31" s="10"/>
      <c r="F31" s="10"/>
      <c r="G31" s="10"/>
      <c r="H31" s="10"/>
      <c r="I31" s="10"/>
      <c r="J31" s="284"/>
      <c r="K31" s="17">
        <f t="shared" si="2"/>
        <v>0</v>
      </c>
    </row>
    <row r="32" spans="1:11" x14ac:dyDescent="0.3">
      <c r="A32" s="132" t="s">
        <v>468</v>
      </c>
      <c r="B32" s="235" t="s">
        <v>467</v>
      </c>
      <c r="C32" s="10"/>
      <c r="D32" s="10"/>
      <c r="E32" s="10"/>
      <c r="F32" s="10"/>
      <c r="G32" s="10"/>
      <c r="H32" s="10"/>
      <c r="I32" s="10"/>
      <c r="J32" s="284"/>
      <c r="K32" s="17">
        <f t="shared" si="2"/>
        <v>0</v>
      </c>
    </row>
    <row r="33" spans="1:11" x14ac:dyDescent="0.3">
      <c r="A33" s="236" t="s">
        <v>88</v>
      </c>
      <c r="B33" s="280" t="s">
        <v>89</v>
      </c>
      <c r="C33" s="12">
        <f>SUM(C22:C32)</f>
        <v>815</v>
      </c>
      <c r="D33" s="12">
        <f t="shared" ref="D33:J33" si="3">SUM(D22:D32)</f>
        <v>245</v>
      </c>
      <c r="E33" s="12">
        <f t="shared" si="3"/>
        <v>0</v>
      </c>
      <c r="F33" s="12">
        <f t="shared" si="3"/>
        <v>0</v>
      </c>
      <c r="G33" s="12">
        <f t="shared" si="3"/>
        <v>328</v>
      </c>
      <c r="H33" s="12">
        <f t="shared" si="3"/>
        <v>471</v>
      </c>
      <c r="I33" s="12">
        <f t="shared" si="3"/>
        <v>75</v>
      </c>
      <c r="J33" s="12">
        <f t="shared" si="3"/>
        <v>57</v>
      </c>
      <c r="K33" s="17">
        <f>SUM(K22:K32)</f>
        <v>1991</v>
      </c>
    </row>
    <row r="34" spans="1:11" x14ac:dyDescent="0.3">
      <c r="A34" s="132" t="s">
        <v>537</v>
      </c>
      <c r="B34" s="285" t="s">
        <v>89</v>
      </c>
      <c r="C34" s="10">
        <v>500</v>
      </c>
      <c r="D34" s="10">
        <v>164</v>
      </c>
      <c r="E34" s="10"/>
      <c r="F34" s="10"/>
      <c r="G34" s="10">
        <v>210</v>
      </c>
      <c r="H34" s="10">
        <v>339</v>
      </c>
      <c r="I34" s="10">
        <v>24</v>
      </c>
      <c r="J34" s="10">
        <v>27</v>
      </c>
      <c r="K34" s="19">
        <f t="shared" ref="K34:K35" si="4">SUM(C34:J34)</f>
        <v>1264</v>
      </c>
    </row>
    <row r="35" spans="1:11" x14ac:dyDescent="0.3">
      <c r="A35" s="132" t="s">
        <v>538</v>
      </c>
      <c r="B35" s="285" t="s">
        <v>89</v>
      </c>
      <c r="C35" s="10">
        <v>85</v>
      </c>
      <c r="D35" s="10">
        <v>12</v>
      </c>
      <c r="E35" s="10"/>
      <c r="F35" s="10"/>
      <c r="G35" s="10">
        <v>71</v>
      </c>
      <c r="H35" s="10">
        <v>48</v>
      </c>
      <c r="I35" s="10">
        <v>52</v>
      </c>
      <c r="J35" s="10">
        <v>25</v>
      </c>
      <c r="K35" s="19">
        <f t="shared" si="4"/>
        <v>293</v>
      </c>
    </row>
    <row r="36" spans="1:11" x14ac:dyDescent="0.3">
      <c r="A36" s="135" t="s">
        <v>528</v>
      </c>
      <c r="B36" s="237"/>
      <c r="C36" s="862"/>
      <c r="D36" s="863"/>
      <c r="E36" s="863"/>
      <c r="F36" s="863"/>
      <c r="G36" s="863"/>
      <c r="H36" s="863"/>
      <c r="I36" s="863"/>
      <c r="J36" s="863"/>
      <c r="K36" s="864"/>
    </row>
    <row r="37" spans="1:11" x14ac:dyDescent="0.3">
      <c r="A37" s="233" t="s">
        <v>456</v>
      </c>
      <c r="B37" s="234" t="s">
        <v>455</v>
      </c>
      <c r="C37" s="848"/>
      <c r="D37" s="849"/>
      <c r="E37" s="849"/>
      <c r="F37" s="849"/>
      <c r="G37" s="849"/>
      <c r="H37" s="849"/>
      <c r="I37" s="849"/>
      <c r="J37" s="849"/>
      <c r="K37" s="861"/>
    </row>
    <row r="38" spans="1:11" x14ac:dyDescent="0.3">
      <c r="A38" s="132" t="s">
        <v>470</v>
      </c>
      <c r="B38" s="235" t="s">
        <v>457</v>
      </c>
      <c r="C38" s="10"/>
      <c r="D38" s="10"/>
      <c r="E38" s="10"/>
      <c r="F38" s="10"/>
      <c r="G38" s="10"/>
      <c r="H38" s="10"/>
      <c r="I38" s="10"/>
      <c r="J38" s="284"/>
      <c r="K38" s="17">
        <f>SUM(C38:J38)</f>
        <v>0</v>
      </c>
    </row>
    <row r="39" spans="1:11" x14ac:dyDescent="0.3">
      <c r="A39" s="132" t="s">
        <v>471</v>
      </c>
      <c r="B39" s="235" t="s">
        <v>458</v>
      </c>
      <c r="C39" s="10"/>
      <c r="D39" s="10"/>
      <c r="E39" s="10"/>
      <c r="F39" s="10"/>
      <c r="G39" s="10"/>
      <c r="H39" s="10"/>
      <c r="I39" s="10"/>
      <c r="J39" s="284"/>
      <c r="K39" s="17">
        <f t="shared" ref="K39:K48" si="5">SUM(C39:J39)</f>
        <v>0</v>
      </c>
    </row>
    <row r="40" spans="1:11" x14ac:dyDescent="0.3">
      <c r="A40" s="132" t="s">
        <v>472</v>
      </c>
      <c r="B40" s="235" t="s">
        <v>459</v>
      </c>
      <c r="C40" s="10">
        <v>366</v>
      </c>
      <c r="D40" s="10"/>
      <c r="E40" s="10"/>
      <c r="F40" s="10"/>
      <c r="G40" s="10">
        <v>189</v>
      </c>
      <c r="H40" s="10">
        <v>10</v>
      </c>
      <c r="I40" s="10">
        <v>38</v>
      </c>
      <c r="J40" s="284">
        <v>19</v>
      </c>
      <c r="K40" s="17">
        <f t="shared" si="5"/>
        <v>622</v>
      </c>
    </row>
    <row r="41" spans="1:11" x14ac:dyDescent="0.3">
      <c r="A41" s="132" t="s">
        <v>473</v>
      </c>
      <c r="B41" s="235" t="s">
        <v>460</v>
      </c>
      <c r="C41" s="10" t="s">
        <v>534</v>
      </c>
      <c r="D41" s="10" t="s">
        <v>534</v>
      </c>
      <c r="E41" s="10"/>
      <c r="F41" s="10"/>
      <c r="G41" s="10" t="s">
        <v>534</v>
      </c>
      <c r="H41" s="10" t="s">
        <v>534</v>
      </c>
      <c r="I41" s="10"/>
      <c r="J41" s="284"/>
      <c r="K41" s="17">
        <f t="shared" si="5"/>
        <v>0</v>
      </c>
    </row>
    <row r="42" spans="1:11" x14ac:dyDescent="0.3">
      <c r="A42" s="132" t="s">
        <v>474</v>
      </c>
      <c r="B42" s="235" t="s">
        <v>461</v>
      </c>
      <c r="C42" s="10">
        <v>186</v>
      </c>
      <c r="D42" s="10">
        <v>125</v>
      </c>
      <c r="E42" s="10"/>
      <c r="F42" s="10"/>
      <c r="G42" s="10">
        <v>92</v>
      </c>
      <c r="H42" s="10">
        <v>109</v>
      </c>
      <c r="I42" s="10"/>
      <c r="J42" s="284"/>
      <c r="K42" s="17">
        <f t="shared" si="5"/>
        <v>512</v>
      </c>
    </row>
    <row r="43" spans="1:11" x14ac:dyDescent="0.3">
      <c r="A43" s="132" t="s">
        <v>475</v>
      </c>
      <c r="B43" s="235" t="s">
        <v>462</v>
      </c>
      <c r="C43" s="10"/>
      <c r="D43" s="10"/>
      <c r="E43" s="10"/>
      <c r="F43" s="10"/>
      <c r="G43" s="10"/>
      <c r="H43" s="10"/>
      <c r="I43" s="10"/>
      <c r="J43" s="284"/>
      <c r="K43" s="17">
        <f t="shared" si="5"/>
        <v>0</v>
      </c>
    </row>
    <row r="44" spans="1:11" x14ac:dyDescent="0.3">
      <c r="A44" s="132" t="s">
        <v>469</v>
      </c>
      <c r="B44" s="235" t="s">
        <v>463</v>
      </c>
      <c r="C44" s="10"/>
      <c r="D44" s="10"/>
      <c r="E44" s="10"/>
      <c r="F44" s="10"/>
      <c r="G44" s="10"/>
      <c r="H44" s="10"/>
      <c r="I44" s="10"/>
      <c r="J44" s="284"/>
      <c r="K44" s="17">
        <f t="shared" si="5"/>
        <v>0</v>
      </c>
    </row>
    <row r="45" spans="1:11" x14ac:dyDescent="0.3">
      <c r="A45" s="132" t="s">
        <v>476</v>
      </c>
      <c r="B45" s="235" t="s">
        <v>464</v>
      </c>
      <c r="C45" s="10"/>
      <c r="D45" s="10"/>
      <c r="E45" s="10"/>
      <c r="F45" s="10"/>
      <c r="G45" s="10"/>
      <c r="H45" s="10"/>
      <c r="I45" s="10"/>
      <c r="J45" s="284"/>
      <c r="K45" s="17">
        <f t="shared" si="5"/>
        <v>0</v>
      </c>
    </row>
    <row r="46" spans="1:11" x14ac:dyDescent="0.3">
      <c r="A46" s="132" t="s">
        <v>477</v>
      </c>
      <c r="B46" s="235" t="s">
        <v>465</v>
      </c>
      <c r="C46" s="10"/>
      <c r="D46" s="10"/>
      <c r="E46" s="10"/>
      <c r="F46" s="10"/>
      <c r="G46" s="10"/>
      <c r="H46" s="10"/>
      <c r="I46" s="10"/>
      <c r="J46" s="284"/>
      <c r="K46" s="17">
        <f t="shared" si="5"/>
        <v>0</v>
      </c>
    </row>
    <row r="47" spans="1:11" x14ac:dyDescent="0.3">
      <c r="A47" s="132" t="s">
        <v>478</v>
      </c>
      <c r="B47" s="235" t="s">
        <v>466</v>
      </c>
      <c r="C47" s="10"/>
      <c r="D47" s="10"/>
      <c r="E47" s="10"/>
      <c r="F47" s="10"/>
      <c r="G47" s="10"/>
      <c r="H47" s="10"/>
      <c r="I47" s="10"/>
      <c r="J47" s="284"/>
      <c r="K47" s="17">
        <f t="shared" si="5"/>
        <v>0</v>
      </c>
    </row>
    <row r="48" spans="1:11" x14ac:dyDescent="0.3">
      <c r="A48" s="132" t="s">
        <v>468</v>
      </c>
      <c r="B48" s="235" t="s">
        <v>467</v>
      </c>
      <c r="C48" s="10"/>
      <c r="D48" s="10"/>
      <c r="E48" s="10"/>
      <c r="F48" s="10"/>
      <c r="G48" s="10"/>
      <c r="H48" s="10"/>
      <c r="I48" s="10"/>
      <c r="J48" s="284"/>
      <c r="K48" s="17">
        <f t="shared" si="5"/>
        <v>0</v>
      </c>
    </row>
    <row r="49" spans="1:11" x14ac:dyDescent="0.3">
      <c r="A49" s="236" t="s">
        <v>88</v>
      </c>
      <c r="B49" s="280" t="s">
        <v>89</v>
      </c>
      <c r="C49" s="12">
        <f>SUM(C38:C48)</f>
        <v>552</v>
      </c>
      <c r="D49" s="12">
        <f t="shared" ref="D49:J49" si="6">SUM(D38:D48)</f>
        <v>125</v>
      </c>
      <c r="E49" s="12">
        <f t="shared" si="6"/>
        <v>0</v>
      </c>
      <c r="F49" s="12">
        <f t="shared" si="6"/>
        <v>0</v>
      </c>
      <c r="G49" s="12">
        <f t="shared" si="6"/>
        <v>281</v>
      </c>
      <c r="H49" s="12">
        <f t="shared" si="6"/>
        <v>119</v>
      </c>
      <c r="I49" s="12">
        <f t="shared" si="6"/>
        <v>38</v>
      </c>
      <c r="J49" s="12">
        <f t="shared" si="6"/>
        <v>19</v>
      </c>
      <c r="K49" s="17">
        <f>SUM(K38:K48)</f>
        <v>1134</v>
      </c>
    </row>
    <row r="50" spans="1:11" x14ac:dyDescent="0.3">
      <c r="A50" s="132" t="s">
        <v>539</v>
      </c>
      <c r="B50" s="285" t="s">
        <v>89</v>
      </c>
      <c r="C50" s="10">
        <v>342</v>
      </c>
      <c r="D50" s="10">
        <v>71</v>
      </c>
      <c r="E50" s="10"/>
      <c r="F50" s="10"/>
      <c r="G50" s="10">
        <v>179</v>
      </c>
      <c r="H50" s="10">
        <v>77</v>
      </c>
      <c r="I50" s="10">
        <v>19</v>
      </c>
      <c r="J50" s="10">
        <v>10</v>
      </c>
      <c r="K50" s="19">
        <f t="shared" ref="K50:K51" si="7">SUM(C50:J50)</f>
        <v>698</v>
      </c>
    </row>
    <row r="51" spans="1:11" x14ac:dyDescent="0.3">
      <c r="A51" s="132" t="s">
        <v>540</v>
      </c>
      <c r="B51" s="285" t="s">
        <v>89</v>
      </c>
      <c r="C51" s="10">
        <v>112</v>
      </c>
      <c r="D51" s="10">
        <v>4</v>
      </c>
      <c r="E51" s="10"/>
      <c r="F51" s="10"/>
      <c r="G51" s="10">
        <v>74</v>
      </c>
      <c r="H51" s="10">
        <v>5</v>
      </c>
      <c r="I51" s="10">
        <v>10</v>
      </c>
      <c r="J51" s="10">
        <v>4</v>
      </c>
      <c r="K51" s="19">
        <f t="shared" si="7"/>
        <v>209</v>
      </c>
    </row>
    <row r="52" spans="1:11" x14ac:dyDescent="0.3">
      <c r="A52" s="135" t="s">
        <v>529</v>
      </c>
      <c r="B52" s="237"/>
      <c r="C52" s="862"/>
      <c r="D52" s="863"/>
      <c r="E52" s="863"/>
      <c r="F52" s="863"/>
      <c r="G52" s="863"/>
      <c r="H52" s="863"/>
      <c r="I52" s="863"/>
      <c r="J52" s="863"/>
      <c r="K52" s="864"/>
    </row>
    <row r="53" spans="1:11" x14ac:dyDescent="0.3">
      <c r="A53" s="233" t="s">
        <v>456</v>
      </c>
      <c r="B53" s="234" t="s">
        <v>455</v>
      </c>
      <c r="C53" s="848"/>
      <c r="D53" s="849"/>
      <c r="E53" s="849"/>
      <c r="F53" s="849"/>
      <c r="G53" s="849"/>
      <c r="H53" s="849"/>
      <c r="I53" s="849"/>
      <c r="J53" s="849"/>
      <c r="K53" s="861"/>
    </row>
    <row r="54" spans="1:11" x14ac:dyDescent="0.3">
      <c r="A54" s="132" t="s">
        <v>470</v>
      </c>
      <c r="B54" s="235" t="s">
        <v>457</v>
      </c>
      <c r="C54" s="10"/>
      <c r="D54" s="10"/>
      <c r="E54" s="10"/>
      <c r="F54" s="10"/>
      <c r="G54" s="10"/>
      <c r="H54" s="10"/>
      <c r="I54" s="10"/>
      <c r="J54" s="284"/>
      <c r="K54" s="17">
        <f>SUM(C54:J54)</f>
        <v>0</v>
      </c>
    </row>
    <row r="55" spans="1:11" x14ac:dyDescent="0.3">
      <c r="A55" s="132" t="s">
        <v>471</v>
      </c>
      <c r="B55" s="235" t="s">
        <v>458</v>
      </c>
      <c r="C55" s="10"/>
      <c r="D55" s="10"/>
      <c r="E55" s="10"/>
      <c r="F55" s="10"/>
      <c r="G55" s="10"/>
      <c r="H55" s="10"/>
      <c r="I55" s="10"/>
      <c r="J55" s="284"/>
      <c r="K55" s="17">
        <f t="shared" ref="K55:K64" si="8">SUM(C55:J55)</f>
        <v>0</v>
      </c>
    </row>
    <row r="56" spans="1:11" x14ac:dyDescent="0.3">
      <c r="A56" s="132" t="s">
        <v>472</v>
      </c>
      <c r="B56" s="235" t="s">
        <v>459</v>
      </c>
      <c r="C56" s="10"/>
      <c r="D56" s="10"/>
      <c r="E56" s="10"/>
      <c r="F56" s="10"/>
      <c r="G56" s="10"/>
      <c r="H56" s="10"/>
      <c r="I56" s="10"/>
      <c r="J56" s="284"/>
      <c r="K56" s="17">
        <f t="shared" si="8"/>
        <v>0</v>
      </c>
    </row>
    <row r="57" spans="1:11" x14ac:dyDescent="0.3">
      <c r="A57" s="132" t="s">
        <v>473</v>
      </c>
      <c r="B57" s="235" t="s">
        <v>460</v>
      </c>
      <c r="C57" s="10"/>
      <c r="D57" s="10"/>
      <c r="E57" s="10"/>
      <c r="F57" s="10"/>
      <c r="G57" s="10"/>
      <c r="H57" s="10"/>
      <c r="I57" s="10"/>
      <c r="J57" s="284"/>
      <c r="K57" s="17">
        <f t="shared" si="8"/>
        <v>0</v>
      </c>
    </row>
    <row r="58" spans="1:11" x14ac:dyDescent="0.3">
      <c r="A58" s="132" t="s">
        <v>474</v>
      </c>
      <c r="B58" s="235" t="s">
        <v>461</v>
      </c>
      <c r="C58" s="10"/>
      <c r="D58" s="10"/>
      <c r="E58" s="10"/>
      <c r="F58" s="10"/>
      <c r="G58" s="10"/>
      <c r="H58" s="10"/>
      <c r="I58" s="10"/>
      <c r="J58" s="284"/>
      <c r="K58" s="17">
        <f t="shared" si="8"/>
        <v>0</v>
      </c>
    </row>
    <row r="59" spans="1:11" x14ac:dyDescent="0.3">
      <c r="A59" s="132" t="s">
        <v>475</v>
      </c>
      <c r="B59" s="235" t="s">
        <v>462</v>
      </c>
      <c r="C59" s="10"/>
      <c r="D59" s="10"/>
      <c r="E59" s="10"/>
      <c r="F59" s="10"/>
      <c r="G59" s="10"/>
      <c r="H59" s="10"/>
      <c r="I59" s="10"/>
      <c r="J59" s="284"/>
      <c r="K59" s="17">
        <f t="shared" si="8"/>
        <v>0</v>
      </c>
    </row>
    <row r="60" spans="1:11" x14ac:dyDescent="0.3">
      <c r="A60" s="132" t="s">
        <v>469</v>
      </c>
      <c r="B60" s="235" t="s">
        <v>463</v>
      </c>
      <c r="C60" s="10">
        <v>315</v>
      </c>
      <c r="D60" s="10">
        <v>82</v>
      </c>
      <c r="E60" s="10"/>
      <c r="F60" s="10"/>
      <c r="G60" s="10">
        <v>75</v>
      </c>
      <c r="H60" s="10">
        <v>106</v>
      </c>
      <c r="I60" s="10">
        <v>38</v>
      </c>
      <c r="J60" s="284">
        <v>57</v>
      </c>
      <c r="K60" s="17">
        <f t="shared" si="8"/>
        <v>673</v>
      </c>
    </row>
    <row r="61" spans="1:11" x14ac:dyDescent="0.3">
      <c r="A61" s="132" t="s">
        <v>476</v>
      </c>
      <c r="B61" s="235" t="s">
        <v>464</v>
      </c>
      <c r="C61" s="10">
        <v>441</v>
      </c>
      <c r="D61" s="10">
        <v>161</v>
      </c>
      <c r="E61" s="10"/>
      <c r="F61" s="10"/>
      <c r="G61" s="10">
        <v>58</v>
      </c>
      <c r="H61" s="10">
        <v>112</v>
      </c>
      <c r="I61" s="10"/>
      <c r="J61" s="284"/>
      <c r="K61" s="17">
        <f t="shared" si="8"/>
        <v>772</v>
      </c>
    </row>
    <row r="62" spans="1:11" x14ac:dyDescent="0.3">
      <c r="A62" s="132" t="s">
        <v>477</v>
      </c>
      <c r="B62" s="235" t="s">
        <v>465</v>
      </c>
      <c r="C62" s="10"/>
      <c r="D62" s="10"/>
      <c r="E62" s="10"/>
      <c r="F62" s="10"/>
      <c r="G62" s="10"/>
      <c r="H62" s="10"/>
      <c r="I62" s="10"/>
      <c r="J62" s="284"/>
      <c r="K62" s="17">
        <f t="shared" si="8"/>
        <v>0</v>
      </c>
    </row>
    <row r="63" spans="1:11" x14ac:dyDescent="0.3">
      <c r="A63" s="132" t="s">
        <v>478</v>
      </c>
      <c r="B63" s="235" t="s">
        <v>466</v>
      </c>
      <c r="C63" s="10"/>
      <c r="D63" s="10"/>
      <c r="E63" s="10"/>
      <c r="F63" s="10"/>
      <c r="G63" s="10"/>
      <c r="H63" s="10"/>
      <c r="I63" s="10"/>
      <c r="J63" s="284"/>
      <c r="K63" s="17">
        <f t="shared" si="8"/>
        <v>0</v>
      </c>
    </row>
    <row r="64" spans="1:11" x14ac:dyDescent="0.3">
      <c r="A64" s="132" t="s">
        <v>468</v>
      </c>
      <c r="B64" s="235" t="s">
        <v>467</v>
      </c>
      <c r="C64" s="10"/>
      <c r="D64" s="10"/>
      <c r="E64" s="10"/>
      <c r="F64" s="10"/>
      <c r="G64" s="10"/>
      <c r="H64" s="10"/>
      <c r="I64" s="10"/>
      <c r="J64" s="284"/>
      <c r="K64" s="17">
        <f t="shared" si="8"/>
        <v>0</v>
      </c>
    </row>
    <row r="65" spans="1:11" x14ac:dyDescent="0.3">
      <c r="A65" s="236" t="s">
        <v>88</v>
      </c>
      <c r="B65" s="280" t="s">
        <v>89</v>
      </c>
      <c r="C65" s="12">
        <f>SUM(C54:C64)</f>
        <v>756</v>
      </c>
      <c r="D65" s="12">
        <f t="shared" ref="D65:J65" si="9">SUM(D54:D64)</f>
        <v>243</v>
      </c>
      <c r="E65" s="12">
        <f t="shared" si="9"/>
        <v>0</v>
      </c>
      <c r="F65" s="12">
        <f t="shared" si="9"/>
        <v>0</v>
      </c>
      <c r="G65" s="12">
        <f t="shared" si="9"/>
        <v>133</v>
      </c>
      <c r="H65" s="12">
        <f t="shared" si="9"/>
        <v>218</v>
      </c>
      <c r="I65" s="12">
        <f t="shared" si="9"/>
        <v>38</v>
      </c>
      <c r="J65" s="12">
        <f t="shared" si="9"/>
        <v>57</v>
      </c>
      <c r="K65" s="17">
        <f>SUM(K54:K64)</f>
        <v>1445</v>
      </c>
    </row>
    <row r="66" spans="1:11" x14ac:dyDescent="0.3">
      <c r="A66" s="132" t="s">
        <v>541</v>
      </c>
      <c r="B66" s="285" t="s">
        <v>89</v>
      </c>
      <c r="C66" s="10">
        <v>103</v>
      </c>
      <c r="D66" s="10">
        <v>31</v>
      </c>
      <c r="E66" s="10"/>
      <c r="F66" s="10"/>
      <c r="G66" s="10">
        <v>26</v>
      </c>
      <c r="H66" s="10">
        <v>36</v>
      </c>
      <c r="I66" s="10">
        <v>11</v>
      </c>
      <c r="J66" s="10">
        <v>8</v>
      </c>
      <c r="K66" s="19">
        <f t="shared" ref="K66:K67" si="10">SUM(C66:J66)</f>
        <v>215</v>
      </c>
    </row>
    <row r="67" spans="1:11" x14ac:dyDescent="0.3">
      <c r="A67" s="132" t="s">
        <v>542</v>
      </c>
      <c r="B67" s="285" t="s">
        <v>89</v>
      </c>
      <c r="C67" s="10">
        <v>138</v>
      </c>
      <c r="D67" s="10">
        <v>32</v>
      </c>
      <c r="E67" s="10"/>
      <c r="F67" s="10"/>
      <c r="G67" s="10">
        <v>30</v>
      </c>
      <c r="H67" s="10">
        <v>40</v>
      </c>
      <c r="I67" s="10">
        <v>14</v>
      </c>
      <c r="J67" s="10">
        <v>9</v>
      </c>
      <c r="K67" s="19">
        <f t="shared" si="10"/>
        <v>263</v>
      </c>
    </row>
    <row r="68" spans="1:11" x14ac:dyDescent="0.3">
      <c r="A68" s="135" t="s">
        <v>530</v>
      </c>
      <c r="B68" s="237"/>
      <c r="C68" s="862"/>
      <c r="D68" s="863"/>
      <c r="E68" s="863"/>
      <c r="F68" s="863"/>
      <c r="G68" s="863"/>
      <c r="H68" s="863"/>
      <c r="I68" s="863"/>
      <c r="J68" s="863"/>
      <c r="K68" s="864"/>
    </row>
    <row r="69" spans="1:11" x14ac:dyDescent="0.3">
      <c r="A69" s="233" t="s">
        <v>456</v>
      </c>
      <c r="B69" s="234" t="s">
        <v>455</v>
      </c>
      <c r="C69" s="848"/>
      <c r="D69" s="849"/>
      <c r="E69" s="849"/>
      <c r="F69" s="849"/>
      <c r="G69" s="849"/>
      <c r="H69" s="849"/>
      <c r="I69" s="849"/>
      <c r="J69" s="849"/>
      <c r="K69" s="861"/>
    </row>
    <row r="70" spans="1:11" x14ac:dyDescent="0.3">
      <c r="A70" s="132" t="s">
        <v>470</v>
      </c>
      <c r="B70" s="235" t="s">
        <v>457</v>
      </c>
      <c r="C70" s="10"/>
      <c r="D70" s="10"/>
      <c r="E70" s="10"/>
      <c r="F70" s="10"/>
      <c r="G70" s="10"/>
      <c r="H70" s="10"/>
      <c r="I70" s="10"/>
      <c r="J70" s="284"/>
      <c r="K70" s="17">
        <f>SUM(C70:J70)</f>
        <v>0</v>
      </c>
    </row>
    <row r="71" spans="1:11" x14ac:dyDescent="0.3">
      <c r="A71" s="132" t="s">
        <v>471</v>
      </c>
      <c r="B71" s="235" t="s">
        <v>458</v>
      </c>
      <c r="C71" s="10">
        <v>624</v>
      </c>
      <c r="D71" s="10">
        <v>445</v>
      </c>
      <c r="E71" s="10">
        <v>198</v>
      </c>
      <c r="F71" s="10">
        <v>0</v>
      </c>
      <c r="G71" s="10">
        <v>84</v>
      </c>
      <c r="H71" s="10">
        <v>173</v>
      </c>
      <c r="I71" s="10">
        <v>2</v>
      </c>
      <c r="J71" s="284">
        <v>8</v>
      </c>
      <c r="K71" s="17">
        <f t="shared" ref="K71:K80" si="11">SUM(C71:J71)</f>
        <v>1534</v>
      </c>
    </row>
    <row r="72" spans="1:11" x14ac:dyDescent="0.3">
      <c r="A72" s="132" t="s">
        <v>472</v>
      </c>
      <c r="B72" s="235" t="s">
        <v>459</v>
      </c>
      <c r="C72" s="10">
        <v>203</v>
      </c>
      <c r="D72" s="10"/>
      <c r="E72" s="10"/>
      <c r="F72" s="10"/>
      <c r="G72" s="10"/>
      <c r="H72" s="10"/>
      <c r="I72" s="10"/>
      <c r="J72" s="284"/>
      <c r="K72" s="17">
        <f t="shared" si="11"/>
        <v>203</v>
      </c>
    </row>
    <row r="73" spans="1:11" x14ac:dyDescent="0.3">
      <c r="A73" s="132" t="s">
        <v>473</v>
      </c>
      <c r="B73" s="235" t="s">
        <v>460</v>
      </c>
      <c r="C73" s="10"/>
      <c r="D73" s="10"/>
      <c r="E73" s="10"/>
      <c r="F73" s="10"/>
      <c r="G73" s="10"/>
      <c r="H73" s="10"/>
      <c r="I73" s="10"/>
      <c r="J73" s="284"/>
      <c r="K73" s="17">
        <f t="shared" si="11"/>
        <v>0</v>
      </c>
    </row>
    <row r="74" spans="1:11" x14ac:dyDescent="0.3">
      <c r="A74" s="132" t="s">
        <v>474</v>
      </c>
      <c r="B74" s="235" t="s">
        <v>461</v>
      </c>
      <c r="C74" s="10"/>
      <c r="D74" s="10"/>
      <c r="E74" s="10"/>
      <c r="F74" s="10"/>
      <c r="G74" s="10"/>
      <c r="H74" s="10"/>
      <c r="I74" s="10"/>
      <c r="J74" s="284"/>
      <c r="K74" s="17">
        <f t="shared" si="11"/>
        <v>0</v>
      </c>
    </row>
    <row r="75" spans="1:11" x14ac:dyDescent="0.3">
      <c r="A75" s="132" t="s">
        <v>475</v>
      </c>
      <c r="B75" s="235" t="s">
        <v>462</v>
      </c>
      <c r="C75" s="10"/>
      <c r="D75" s="10"/>
      <c r="E75" s="10"/>
      <c r="F75" s="10"/>
      <c r="G75" s="10"/>
      <c r="H75" s="10"/>
      <c r="I75" s="10"/>
      <c r="J75" s="284"/>
      <c r="K75" s="17">
        <f t="shared" si="11"/>
        <v>0</v>
      </c>
    </row>
    <row r="76" spans="1:11" x14ac:dyDescent="0.3">
      <c r="A76" s="132" t="s">
        <v>469</v>
      </c>
      <c r="B76" s="235" t="s">
        <v>463</v>
      </c>
      <c r="C76" s="10"/>
      <c r="D76" s="10"/>
      <c r="E76" s="10"/>
      <c r="F76" s="10"/>
      <c r="G76" s="10"/>
      <c r="H76" s="10"/>
      <c r="I76" s="10"/>
      <c r="J76" s="284"/>
      <c r="K76" s="17">
        <f t="shared" si="11"/>
        <v>0</v>
      </c>
    </row>
    <row r="77" spans="1:11" x14ac:dyDescent="0.3">
      <c r="A77" s="132" t="s">
        <v>476</v>
      </c>
      <c r="B77" s="235" t="s">
        <v>464</v>
      </c>
      <c r="C77" s="10"/>
      <c r="D77" s="10"/>
      <c r="E77" s="10"/>
      <c r="F77" s="10"/>
      <c r="G77" s="10"/>
      <c r="H77" s="10"/>
      <c r="I77" s="10"/>
      <c r="J77" s="284"/>
      <c r="K77" s="17">
        <f t="shared" si="11"/>
        <v>0</v>
      </c>
    </row>
    <row r="78" spans="1:11" x14ac:dyDescent="0.3">
      <c r="A78" s="132" t="s">
        <v>477</v>
      </c>
      <c r="B78" s="235" t="s">
        <v>465</v>
      </c>
      <c r="C78" s="10"/>
      <c r="D78" s="10"/>
      <c r="E78" s="10"/>
      <c r="F78" s="10"/>
      <c r="G78" s="10"/>
      <c r="H78" s="10"/>
      <c r="I78" s="10"/>
      <c r="J78" s="284"/>
      <c r="K78" s="17">
        <f t="shared" si="11"/>
        <v>0</v>
      </c>
    </row>
    <row r="79" spans="1:11" x14ac:dyDescent="0.3">
      <c r="A79" s="132" t="s">
        <v>478</v>
      </c>
      <c r="B79" s="235" t="s">
        <v>466</v>
      </c>
      <c r="C79" s="10">
        <v>128</v>
      </c>
      <c r="D79" s="10">
        <v>62</v>
      </c>
      <c r="E79" s="10"/>
      <c r="F79" s="10"/>
      <c r="G79" s="10"/>
      <c r="H79" s="10"/>
      <c r="I79" s="10"/>
      <c r="J79" s="284"/>
      <c r="K79" s="17">
        <f t="shared" si="11"/>
        <v>190</v>
      </c>
    </row>
    <row r="80" spans="1:11" x14ac:dyDescent="0.3">
      <c r="A80" s="132" t="s">
        <v>468</v>
      </c>
      <c r="B80" s="235" t="s">
        <v>467</v>
      </c>
      <c r="C80" s="10"/>
      <c r="D80" s="10"/>
      <c r="E80" s="10"/>
      <c r="F80" s="10"/>
      <c r="G80" s="10"/>
      <c r="H80" s="10"/>
      <c r="I80" s="10"/>
      <c r="J80" s="284"/>
      <c r="K80" s="17">
        <f t="shared" si="11"/>
        <v>0</v>
      </c>
    </row>
    <row r="81" spans="1:11" x14ac:dyDescent="0.3">
      <c r="A81" s="236" t="s">
        <v>88</v>
      </c>
      <c r="B81" s="280" t="s">
        <v>89</v>
      </c>
      <c r="C81" s="12">
        <f>SUM(C70:C80)</f>
        <v>955</v>
      </c>
      <c r="D81" s="12">
        <f t="shared" ref="D81:J81" si="12">SUM(D70:D80)</f>
        <v>507</v>
      </c>
      <c r="E81" s="12">
        <f t="shared" si="12"/>
        <v>198</v>
      </c>
      <c r="F81" s="12">
        <f t="shared" si="12"/>
        <v>0</v>
      </c>
      <c r="G81" s="12">
        <f t="shared" si="12"/>
        <v>84</v>
      </c>
      <c r="H81" s="12">
        <f t="shared" si="12"/>
        <v>173</v>
      </c>
      <c r="I81" s="12">
        <f t="shared" si="12"/>
        <v>2</v>
      </c>
      <c r="J81" s="12">
        <f t="shared" si="12"/>
        <v>8</v>
      </c>
      <c r="K81" s="17">
        <f>SUM(K70:K80)</f>
        <v>1927</v>
      </c>
    </row>
    <row r="82" spans="1:11" x14ac:dyDescent="0.3">
      <c r="A82" s="132" t="s">
        <v>543</v>
      </c>
      <c r="B82" s="285" t="s">
        <v>89</v>
      </c>
      <c r="C82" s="10">
        <v>809</v>
      </c>
      <c r="D82" s="10">
        <v>468</v>
      </c>
      <c r="E82" s="10">
        <v>193</v>
      </c>
      <c r="F82" s="10">
        <v>0</v>
      </c>
      <c r="G82" s="10">
        <v>75</v>
      </c>
      <c r="H82" s="10">
        <v>156</v>
      </c>
      <c r="I82" s="10">
        <v>2</v>
      </c>
      <c r="J82" s="10">
        <v>8</v>
      </c>
      <c r="K82" s="19">
        <f t="shared" ref="K82:K83" si="13">SUM(C82:J82)</f>
        <v>1711</v>
      </c>
    </row>
    <row r="83" spans="1:11" x14ac:dyDescent="0.3">
      <c r="A83" s="132" t="s">
        <v>544</v>
      </c>
      <c r="B83" s="285" t="s">
        <v>89</v>
      </c>
      <c r="C83" s="10">
        <v>41</v>
      </c>
      <c r="D83" s="10">
        <v>7</v>
      </c>
      <c r="E83" s="10">
        <v>0</v>
      </c>
      <c r="F83" s="10">
        <v>0</v>
      </c>
      <c r="G83" s="10">
        <v>1</v>
      </c>
      <c r="H83" s="10">
        <v>2</v>
      </c>
      <c r="I83" s="10">
        <v>0</v>
      </c>
      <c r="J83" s="10">
        <v>1</v>
      </c>
      <c r="K83" s="19">
        <f t="shared" si="13"/>
        <v>52</v>
      </c>
    </row>
    <row r="84" spans="1:11" x14ac:dyDescent="0.3">
      <c r="A84" s="135" t="s">
        <v>531</v>
      </c>
      <c r="B84" s="237"/>
      <c r="C84" s="862"/>
      <c r="D84" s="863"/>
      <c r="E84" s="863"/>
      <c r="F84" s="863"/>
      <c r="G84" s="863"/>
      <c r="H84" s="863"/>
      <c r="I84" s="863"/>
      <c r="J84" s="863"/>
      <c r="K84" s="864"/>
    </row>
    <row r="85" spans="1:11" x14ac:dyDescent="0.3">
      <c r="A85" s="233" t="s">
        <v>456</v>
      </c>
      <c r="B85" s="234" t="s">
        <v>455</v>
      </c>
      <c r="C85" s="848"/>
      <c r="D85" s="849"/>
      <c r="E85" s="849"/>
      <c r="F85" s="849"/>
      <c r="G85" s="849"/>
      <c r="H85" s="849"/>
      <c r="I85" s="849"/>
      <c r="J85" s="849"/>
      <c r="K85" s="861"/>
    </row>
    <row r="86" spans="1:11" x14ac:dyDescent="0.3">
      <c r="A86" s="132" t="s">
        <v>470</v>
      </c>
      <c r="B86" s="235" t="s">
        <v>457</v>
      </c>
      <c r="C86" s="10"/>
      <c r="D86" s="10"/>
      <c r="E86" s="10"/>
      <c r="F86" s="10"/>
      <c r="G86" s="10"/>
      <c r="H86" s="10"/>
      <c r="I86" s="10"/>
      <c r="J86" s="284"/>
      <c r="K86" s="17">
        <f>SUM(C86:J86)</f>
        <v>0</v>
      </c>
    </row>
    <row r="87" spans="1:11" x14ac:dyDescent="0.3">
      <c r="A87" s="132" t="s">
        <v>471</v>
      </c>
      <c r="B87" s="235" t="s">
        <v>458</v>
      </c>
      <c r="C87" s="10"/>
      <c r="D87" s="10"/>
      <c r="E87" s="10"/>
      <c r="F87" s="10"/>
      <c r="G87" s="10"/>
      <c r="H87" s="10"/>
      <c r="I87" s="10"/>
      <c r="J87" s="284"/>
      <c r="K87" s="17">
        <f t="shared" ref="K87:K96" si="14">SUM(C87:J87)</f>
        <v>0</v>
      </c>
    </row>
    <row r="88" spans="1:11" x14ac:dyDescent="0.3">
      <c r="A88" s="132" t="s">
        <v>472</v>
      </c>
      <c r="B88" s="235" t="s">
        <v>459</v>
      </c>
      <c r="C88" s="10"/>
      <c r="D88" s="10"/>
      <c r="E88" s="10"/>
      <c r="F88" s="10"/>
      <c r="G88" s="10"/>
      <c r="H88" s="10"/>
      <c r="I88" s="10"/>
      <c r="J88" s="284"/>
      <c r="K88" s="17">
        <f t="shared" si="14"/>
        <v>0</v>
      </c>
    </row>
    <row r="89" spans="1:11" x14ac:dyDescent="0.3">
      <c r="A89" s="132" t="s">
        <v>473</v>
      </c>
      <c r="B89" s="235" t="s">
        <v>460</v>
      </c>
      <c r="C89" s="10"/>
      <c r="D89" s="10"/>
      <c r="E89" s="10"/>
      <c r="F89" s="10"/>
      <c r="G89" s="10"/>
      <c r="H89" s="10"/>
      <c r="I89" s="10"/>
      <c r="J89" s="284"/>
      <c r="K89" s="17">
        <f t="shared" si="14"/>
        <v>0</v>
      </c>
    </row>
    <row r="90" spans="1:11" x14ac:dyDescent="0.3">
      <c r="A90" s="132" t="s">
        <v>474</v>
      </c>
      <c r="B90" s="235" t="s">
        <v>461</v>
      </c>
      <c r="C90" s="10"/>
      <c r="D90" s="10"/>
      <c r="E90" s="10"/>
      <c r="F90" s="10"/>
      <c r="G90" s="10"/>
      <c r="H90" s="10"/>
      <c r="I90" s="10"/>
      <c r="J90" s="284"/>
      <c r="K90" s="17">
        <f t="shared" si="14"/>
        <v>0</v>
      </c>
    </row>
    <row r="91" spans="1:11" x14ac:dyDescent="0.3">
      <c r="A91" s="132" t="s">
        <v>475</v>
      </c>
      <c r="B91" s="235" t="s">
        <v>462</v>
      </c>
      <c r="C91" s="10"/>
      <c r="D91" s="10"/>
      <c r="E91" s="10"/>
      <c r="F91" s="10"/>
      <c r="G91" s="10"/>
      <c r="H91" s="10"/>
      <c r="I91" s="10"/>
      <c r="J91" s="284"/>
      <c r="K91" s="17">
        <f t="shared" si="14"/>
        <v>0</v>
      </c>
    </row>
    <row r="92" spans="1:11" x14ac:dyDescent="0.3">
      <c r="A92" s="132" t="s">
        <v>469</v>
      </c>
      <c r="B92" s="235" t="s">
        <v>463</v>
      </c>
      <c r="C92" s="10"/>
      <c r="D92" s="10"/>
      <c r="E92" s="10"/>
      <c r="F92" s="10"/>
      <c r="G92" s="10"/>
      <c r="H92" s="10"/>
      <c r="I92" s="10"/>
      <c r="J92" s="284"/>
      <c r="K92" s="17">
        <f t="shared" si="14"/>
        <v>0</v>
      </c>
    </row>
    <row r="93" spans="1:11" x14ac:dyDescent="0.3">
      <c r="A93" s="132" t="s">
        <v>476</v>
      </c>
      <c r="B93" s="235" t="s">
        <v>464</v>
      </c>
      <c r="C93" s="10"/>
      <c r="D93" s="10"/>
      <c r="E93" s="10"/>
      <c r="F93" s="10"/>
      <c r="G93" s="10"/>
      <c r="H93" s="10"/>
      <c r="I93" s="10"/>
      <c r="J93" s="284"/>
      <c r="K93" s="17">
        <f t="shared" si="14"/>
        <v>0</v>
      </c>
    </row>
    <row r="94" spans="1:11" x14ac:dyDescent="0.3">
      <c r="A94" s="132" t="s">
        <v>477</v>
      </c>
      <c r="B94" s="235" t="s">
        <v>465</v>
      </c>
      <c r="C94" s="10"/>
      <c r="D94" s="10"/>
      <c r="E94" s="10"/>
      <c r="F94" s="10"/>
      <c r="G94" s="10"/>
      <c r="H94" s="10"/>
      <c r="I94" s="10"/>
      <c r="J94" s="284"/>
      <c r="K94" s="17">
        <f t="shared" si="14"/>
        <v>0</v>
      </c>
    </row>
    <row r="95" spans="1:11" x14ac:dyDescent="0.3">
      <c r="A95" s="132" t="s">
        <v>478</v>
      </c>
      <c r="B95" s="235" t="s">
        <v>466</v>
      </c>
      <c r="C95" s="10"/>
      <c r="D95" s="10"/>
      <c r="E95" s="10"/>
      <c r="F95" s="10"/>
      <c r="G95" s="10"/>
      <c r="H95" s="10"/>
      <c r="I95" s="10"/>
      <c r="J95" s="284"/>
      <c r="K95" s="17">
        <f t="shared" si="14"/>
        <v>0</v>
      </c>
    </row>
    <row r="96" spans="1:11" x14ac:dyDescent="0.3">
      <c r="A96" s="132" t="s">
        <v>468</v>
      </c>
      <c r="B96" s="235" t="s">
        <v>467</v>
      </c>
      <c r="C96" s="10">
        <v>404</v>
      </c>
      <c r="D96" s="10">
        <v>384</v>
      </c>
      <c r="E96" s="10"/>
      <c r="F96" s="10"/>
      <c r="G96" s="10">
        <v>129</v>
      </c>
      <c r="H96" s="10">
        <v>189</v>
      </c>
      <c r="I96" s="10"/>
      <c r="J96" s="284"/>
      <c r="K96" s="17">
        <f t="shared" si="14"/>
        <v>1106</v>
      </c>
    </row>
    <row r="97" spans="1:11" x14ac:dyDescent="0.3">
      <c r="A97" s="236" t="s">
        <v>88</v>
      </c>
      <c r="B97" s="280" t="s">
        <v>89</v>
      </c>
      <c r="C97" s="12">
        <f>SUM(C86:C96)</f>
        <v>404</v>
      </c>
      <c r="D97" s="12">
        <f t="shared" ref="D97:J97" si="15">SUM(D86:D96)</f>
        <v>384</v>
      </c>
      <c r="E97" s="12">
        <f t="shared" si="15"/>
        <v>0</v>
      </c>
      <c r="F97" s="12">
        <f t="shared" si="15"/>
        <v>0</v>
      </c>
      <c r="G97" s="12">
        <f t="shared" si="15"/>
        <v>129</v>
      </c>
      <c r="H97" s="12">
        <f t="shared" si="15"/>
        <v>189</v>
      </c>
      <c r="I97" s="12">
        <f t="shared" si="15"/>
        <v>0</v>
      </c>
      <c r="J97" s="12">
        <f t="shared" si="15"/>
        <v>0</v>
      </c>
      <c r="K97" s="17">
        <f>SUM(K86:K96)</f>
        <v>1106</v>
      </c>
    </row>
    <row r="98" spans="1:11" x14ac:dyDescent="0.3">
      <c r="A98" s="132" t="s">
        <v>545</v>
      </c>
      <c r="B98" s="285" t="s">
        <v>89</v>
      </c>
      <c r="C98" s="10">
        <v>193</v>
      </c>
      <c r="D98" s="10">
        <v>147</v>
      </c>
      <c r="E98" s="10"/>
      <c r="F98" s="10"/>
      <c r="G98" s="10">
        <v>71</v>
      </c>
      <c r="H98" s="10">
        <v>96</v>
      </c>
      <c r="I98" s="10"/>
      <c r="J98" s="10"/>
      <c r="K98" s="19">
        <f t="shared" ref="K98:K99" si="16">SUM(C98:J98)</f>
        <v>507</v>
      </c>
    </row>
    <row r="99" spans="1:11" x14ac:dyDescent="0.3">
      <c r="A99" s="132" t="s">
        <v>546</v>
      </c>
      <c r="B99" s="285" t="s">
        <v>89</v>
      </c>
      <c r="C99" s="10">
        <v>18</v>
      </c>
      <c r="D99" s="10">
        <v>6</v>
      </c>
      <c r="E99" s="10"/>
      <c r="F99" s="10"/>
      <c r="G99" s="10">
        <v>5</v>
      </c>
      <c r="H99" s="10">
        <v>7</v>
      </c>
      <c r="I99" s="10"/>
      <c r="J99" s="10"/>
      <c r="K99" s="19">
        <f t="shared" si="16"/>
        <v>36</v>
      </c>
    </row>
    <row r="100" spans="1:11" x14ac:dyDescent="0.3">
      <c r="A100" s="135" t="s">
        <v>532</v>
      </c>
      <c r="B100" s="237"/>
      <c r="C100" s="862"/>
      <c r="D100" s="863"/>
      <c r="E100" s="863"/>
      <c r="F100" s="863"/>
      <c r="G100" s="863"/>
      <c r="H100" s="863"/>
      <c r="I100" s="863"/>
      <c r="J100" s="863"/>
      <c r="K100" s="864"/>
    </row>
    <row r="101" spans="1:11" x14ac:dyDescent="0.3">
      <c r="A101" s="233" t="s">
        <v>456</v>
      </c>
      <c r="B101" s="234" t="s">
        <v>455</v>
      </c>
      <c r="C101" s="848"/>
      <c r="D101" s="849"/>
      <c r="E101" s="849"/>
      <c r="F101" s="849"/>
      <c r="G101" s="849"/>
      <c r="H101" s="849"/>
      <c r="I101" s="849"/>
      <c r="J101" s="849"/>
      <c r="K101" s="861"/>
    </row>
    <row r="102" spans="1:11" x14ac:dyDescent="0.3">
      <c r="A102" s="132" t="s">
        <v>470</v>
      </c>
      <c r="B102" s="235" t="s">
        <v>457</v>
      </c>
      <c r="C102" s="10"/>
      <c r="D102" s="10"/>
      <c r="E102" s="10"/>
      <c r="F102" s="10"/>
      <c r="G102" s="10"/>
      <c r="H102" s="10"/>
      <c r="I102" s="10"/>
      <c r="J102" s="284"/>
      <c r="K102" s="17">
        <f>SUM(C102:J102)</f>
        <v>0</v>
      </c>
    </row>
    <row r="103" spans="1:11" x14ac:dyDescent="0.3">
      <c r="A103" s="132" t="s">
        <v>471</v>
      </c>
      <c r="B103" s="235" t="s">
        <v>458</v>
      </c>
      <c r="C103" s="10"/>
      <c r="D103" s="10"/>
      <c r="E103" s="10"/>
      <c r="F103" s="10"/>
      <c r="G103" s="10"/>
      <c r="H103" s="10"/>
      <c r="I103" s="10"/>
      <c r="J103" s="284"/>
      <c r="K103" s="17">
        <f t="shared" ref="K103:K112" si="17">SUM(C103:J103)</f>
        <v>0</v>
      </c>
    </row>
    <row r="104" spans="1:11" x14ac:dyDescent="0.3">
      <c r="A104" s="132" t="s">
        <v>472</v>
      </c>
      <c r="B104" s="235" t="s">
        <v>459</v>
      </c>
      <c r="C104" s="10"/>
      <c r="D104" s="10"/>
      <c r="E104" s="10"/>
      <c r="F104" s="10"/>
      <c r="G104" s="10"/>
      <c r="H104" s="10"/>
      <c r="I104" s="10"/>
      <c r="J104" s="284"/>
      <c r="K104" s="17">
        <f t="shared" si="17"/>
        <v>0</v>
      </c>
    </row>
    <row r="105" spans="1:11" x14ac:dyDescent="0.3">
      <c r="A105" s="132" t="s">
        <v>473</v>
      </c>
      <c r="B105" s="235" t="s">
        <v>460</v>
      </c>
      <c r="C105" s="10"/>
      <c r="D105" s="10"/>
      <c r="E105" s="10"/>
      <c r="F105" s="10"/>
      <c r="G105" s="10"/>
      <c r="H105" s="10"/>
      <c r="I105" s="10"/>
      <c r="J105" s="284"/>
      <c r="K105" s="17">
        <f t="shared" si="17"/>
        <v>0</v>
      </c>
    </row>
    <row r="106" spans="1:11" x14ac:dyDescent="0.3">
      <c r="A106" s="132" t="s">
        <v>474</v>
      </c>
      <c r="B106" s="235" t="s">
        <v>461</v>
      </c>
      <c r="C106" s="10"/>
      <c r="D106" s="10"/>
      <c r="E106" s="10"/>
      <c r="F106" s="10"/>
      <c r="G106" s="10"/>
      <c r="H106" s="10"/>
      <c r="I106" s="10"/>
      <c r="J106" s="284"/>
      <c r="K106" s="17">
        <f t="shared" si="17"/>
        <v>0</v>
      </c>
    </row>
    <row r="107" spans="1:11" x14ac:dyDescent="0.3">
      <c r="A107" s="132" t="s">
        <v>475</v>
      </c>
      <c r="B107" s="235" t="s">
        <v>462</v>
      </c>
      <c r="C107" s="10"/>
      <c r="D107" s="10"/>
      <c r="E107" s="10"/>
      <c r="F107" s="10"/>
      <c r="G107" s="10"/>
      <c r="H107" s="10"/>
      <c r="I107" s="10"/>
      <c r="J107" s="284"/>
      <c r="K107" s="17">
        <f t="shared" si="17"/>
        <v>0</v>
      </c>
    </row>
    <row r="108" spans="1:11" x14ac:dyDescent="0.3">
      <c r="A108" s="132" t="s">
        <v>469</v>
      </c>
      <c r="B108" s="235" t="s">
        <v>463</v>
      </c>
      <c r="C108" s="10"/>
      <c r="D108" s="10"/>
      <c r="E108" s="10"/>
      <c r="F108" s="10"/>
      <c r="G108" s="10"/>
      <c r="H108" s="10"/>
      <c r="I108" s="10"/>
      <c r="J108" s="284"/>
      <c r="K108" s="17">
        <f t="shared" si="17"/>
        <v>0</v>
      </c>
    </row>
    <row r="109" spans="1:11" x14ac:dyDescent="0.3">
      <c r="A109" s="132" t="s">
        <v>476</v>
      </c>
      <c r="B109" s="235" t="s">
        <v>464</v>
      </c>
      <c r="C109" s="10"/>
      <c r="D109" s="10"/>
      <c r="E109" s="10"/>
      <c r="F109" s="10"/>
      <c r="G109" s="10"/>
      <c r="H109" s="10"/>
      <c r="I109" s="10">
        <v>31</v>
      </c>
      <c r="J109" s="284">
        <v>12</v>
      </c>
      <c r="K109" s="17">
        <f t="shared" si="17"/>
        <v>43</v>
      </c>
    </row>
    <row r="110" spans="1:11" x14ac:dyDescent="0.3">
      <c r="A110" s="132" t="s">
        <v>477</v>
      </c>
      <c r="B110" s="235" t="s">
        <v>465</v>
      </c>
      <c r="C110" s="10"/>
      <c r="D110" s="10"/>
      <c r="E110" s="10"/>
      <c r="F110" s="10"/>
      <c r="G110" s="10"/>
      <c r="H110" s="10"/>
      <c r="I110" s="10"/>
      <c r="J110" s="284"/>
      <c r="K110" s="17">
        <f t="shared" si="17"/>
        <v>0</v>
      </c>
    </row>
    <row r="111" spans="1:11" x14ac:dyDescent="0.3">
      <c r="A111" s="132" t="s">
        <v>478</v>
      </c>
      <c r="B111" s="235" t="s">
        <v>466</v>
      </c>
      <c r="C111" s="10"/>
      <c r="D111" s="10"/>
      <c r="E111" s="10"/>
      <c r="F111" s="10"/>
      <c r="G111" s="10"/>
      <c r="H111" s="10"/>
      <c r="I111" s="10"/>
      <c r="J111" s="284"/>
      <c r="K111" s="17">
        <f t="shared" si="17"/>
        <v>0</v>
      </c>
    </row>
    <row r="112" spans="1:11" x14ac:dyDescent="0.3">
      <c r="A112" s="132" t="s">
        <v>468</v>
      </c>
      <c r="B112" s="235" t="s">
        <v>467</v>
      </c>
      <c r="C112" s="10"/>
      <c r="D112" s="10"/>
      <c r="E112" s="10"/>
      <c r="F112" s="10"/>
      <c r="G112" s="10"/>
      <c r="H112" s="10"/>
      <c r="I112" s="10"/>
      <c r="J112" s="284"/>
      <c r="K112" s="17">
        <f t="shared" si="17"/>
        <v>0</v>
      </c>
    </row>
    <row r="113" spans="1:11" x14ac:dyDescent="0.3">
      <c r="A113" s="236" t="s">
        <v>554</v>
      </c>
      <c r="B113" s="280" t="s">
        <v>89</v>
      </c>
      <c r="C113" s="12">
        <f>SUM(C102:C112)</f>
        <v>0</v>
      </c>
      <c r="D113" s="12">
        <f t="shared" ref="D113:J113" si="18">SUM(D102:D112)</f>
        <v>0</v>
      </c>
      <c r="E113" s="12">
        <f t="shared" si="18"/>
        <v>0</v>
      </c>
      <c r="F113" s="12">
        <f t="shared" si="18"/>
        <v>0</v>
      </c>
      <c r="G113" s="12">
        <f t="shared" si="18"/>
        <v>0</v>
      </c>
      <c r="H113" s="12">
        <f t="shared" si="18"/>
        <v>0</v>
      </c>
      <c r="I113" s="12">
        <f t="shared" si="18"/>
        <v>31</v>
      </c>
      <c r="J113" s="12">
        <f t="shared" si="18"/>
        <v>12</v>
      </c>
      <c r="K113" s="17">
        <f>SUM(K102:K112)</f>
        <v>43</v>
      </c>
    </row>
    <row r="114" spans="1:11" x14ac:dyDescent="0.3">
      <c r="A114" s="132" t="s">
        <v>547</v>
      </c>
      <c r="B114" s="285" t="s">
        <v>89</v>
      </c>
      <c r="C114" s="10"/>
      <c r="D114" s="10"/>
      <c r="E114" s="10"/>
      <c r="F114" s="10"/>
      <c r="G114" s="10"/>
      <c r="H114" s="10"/>
      <c r="I114" s="10">
        <v>18</v>
      </c>
      <c r="J114" s="10">
        <v>2</v>
      </c>
      <c r="K114" s="19">
        <f t="shared" ref="K114:K115" si="19">SUM(C114:J114)</f>
        <v>20</v>
      </c>
    </row>
    <row r="115" spans="1:11" x14ac:dyDescent="0.3">
      <c r="A115" s="132" t="s">
        <v>548</v>
      </c>
      <c r="B115" s="285" t="s">
        <v>89</v>
      </c>
      <c r="C115" s="10"/>
      <c r="D115" s="10"/>
      <c r="E115" s="10"/>
      <c r="F115" s="10"/>
      <c r="G115" s="10"/>
      <c r="H115" s="10"/>
      <c r="I115" s="10">
        <v>15</v>
      </c>
      <c r="J115" s="10">
        <v>4</v>
      </c>
      <c r="K115" s="19">
        <f t="shared" si="19"/>
        <v>19</v>
      </c>
    </row>
    <row r="116" spans="1:11" x14ac:dyDescent="0.3">
      <c r="A116" s="135" t="s">
        <v>525</v>
      </c>
      <c r="B116" s="237"/>
      <c r="C116" s="862"/>
      <c r="D116" s="863"/>
      <c r="E116" s="863"/>
      <c r="F116" s="863"/>
      <c r="G116" s="863"/>
      <c r="H116" s="863"/>
      <c r="I116" s="863"/>
      <c r="J116" s="863"/>
      <c r="K116" s="864"/>
    </row>
    <row r="117" spans="1:11" x14ac:dyDescent="0.3">
      <c r="A117" s="233" t="s">
        <v>456</v>
      </c>
      <c r="B117" s="234" t="s">
        <v>455</v>
      </c>
      <c r="C117" s="848"/>
      <c r="D117" s="849"/>
      <c r="E117" s="849"/>
      <c r="F117" s="849"/>
      <c r="G117" s="849"/>
      <c r="H117" s="849"/>
      <c r="I117" s="849"/>
      <c r="J117" s="849"/>
      <c r="K117" s="861"/>
    </row>
    <row r="118" spans="1:11" x14ac:dyDescent="0.3">
      <c r="A118" s="132" t="s">
        <v>470</v>
      </c>
      <c r="B118" s="235" t="s">
        <v>457</v>
      </c>
      <c r="C118" s="121">
        <f t="shared" ref="C118:J119" si="20">SUM(C6,C22,C38,C54,C70,C86,C102)</f>
        <v>0</v>
      </c>
      <c r="D118" s="121">
        <f t="shared" si="20"/>
        <v>0</v>
      </c>
      <c r="E118" s="121">
        <f t="shared" si="20"/>
        <v>0</v>
      </c>
      <c r="F118" s="121">
        <f t="shared" si="20"/>
        <v>0</v>
      </c>
      <c r="G118" s="121">
        <f t="shared" si="20"/>
        <v>0</v>
      </c>
      <c r="H118" s="121">
        <f t="shared" si="20"/>
        <v>0</v>
      </c>
      <c r="I118" s="121">
        <f t="shared" si="20"/>
        <v>0</v>
      </c>
      <c r="J118" s="121">
        <f t="shared" si="20"/>
        <v>0</v>
      </c>
      <c r="K118" s="120">
        <f>SUM(C118:J118)</f>
        <v>0</v>
      </c>
    </row>
    <row r="119" spans="1:11" x14ac:dyDescent="0.3">
      <c r="A119" s="132" t="s">
        <v>471</v>
      </c>
      <c r="B119" s="235" t="s">
        <v>458</v>
      </c>
      <c r="C119" s="121">
        <f>SUM(C7,C23,C39,C55,C71,C87,C103,)</f>
        <v>624</v>
      </c>
      <c r="D119" s="121">
        <f t="shared" si="20"/>
        <v>445</v>
      </c>
      <c r="E119" s="121">
        <f t="shared" si="20"/>
        <v>198</v>
      </c>
      <c r="F119" s="121">
        <f t="shared" si="20"/>
        <v>0</v>
      </c>
      <c r="G119" s="121">
        <f t="shared" si="20"/>
        <v>84</v>
      </c>
      <c r="H119" s="121">
        <f t="shared" si="20"/>
        <v>173</v>
      </c>
      <c r="I119" s="121">
        <f t="shared" si="20"/>
        <v>2</v>
      </c>
      <c r="J119" s="279">
        <f t="shared" si="20"/>
        <v>8</v>
      </c>
      <c r="K119" s="120">
        <f t="shared" ref="K119:K128" si="21">SUM(C119:J119)</f>
        <v>1534</v>
      </c>
    </row>
    <row r="120" spans="1:11" x14ac:dyDescent="0.3">
      <c r="A120" s="132" t="s">
        <v>472</v>
      </c>
      <c r="B120" s="235" t="s">
        <v>459</v>
      </c>
      <c r="C120" s="121">
        <f t="shared" ref="C120:J131" si="22">SUM(C8,C24,C40,C56,C72,C88,C104)</f>
        <v>569</v>
      </c>
      <c r="D120" s="121">
        <f t="shared" si="22"/>
        <v>0</v>
      </c>
      <c r="E120" s="121">
        <f t="shared" si="22"/>
        <v>0</v>
      </c>
      <c r="F120" s="121">
        <f t="shared" si="22"/>
        <v>0</v>
      </c>
      <c r="G120" s="121">
        <f t="shared" si="22"/>
        <v>189</v>
      </c>
      <c r="H120" s="121">
        <f t="shared" si="22"/>
        <v>10</v>
      </c>
      <c r="I120" s="121">
        <f>SUM(I8,I24,I40,I56,I72,I88,I104,)</f>
        <v>38</v>
      </c>
      <c r="J120" s="279">
        <f>SUM(J8,J24,J40,J56,J72,J88,J104)</f>
        <v>19</v>
      </c>
      <c r="K120" s="120">
        <f t="shared" si="21"/>
        <v>825</v>
      </c>
    </row>
    <row r="121" spans="1:11" x14ac:dyDescent="0.3">
      <c r="A121" s="132" t="s">
        <v>473</v>
      </c>
      <c r="B121" s="235" t="s">
        <v>460</v>
      </c>
      <c r="C121" s="121">
        <f t="shared" si="22"/>
        <v>0</v>
      </c>
      <c r="D121" s="121">
        <f t="shared" si="22"/>
        <v>0</v>
      </c>
      <c r="E121" s="121">
        <f t="shared" si="22"/>
        <v>0</v>
      </c>
      <c r="F121" s="121">
        <f t="shared" si="22"/>
        <v>0</v>
      </c>
      <c r="G121" s="121">
        <f t="shared" si="22"/>
        <v>0</v>
      </c>
      <c r="H121" s="121">
        <f t="shared" si="22"/>
        <v>0</v>
      </c>
      <c r="I121" s="121">
        <f t="shared" si="22"/>
        <v>0</v>
      </c>
      <c r="J121" s="279">
        <f>SUM(J9,J25,J41,J57,J73,J89,J105)</f>
        <v>0</v>
      </c>
      <c r="K121" s="120">
        <f t="shared" si="21"/>
        <v>0</v>
      </c>
    </row>
    <row r="122" spans="1:11" x14ac:dyDescent="0.3">
      <c r="A122" s="132" t="s">
        <v>474</v>
      </c>
      <c r="B122" s="235" t="s">
        <v>461</v>
      </c>
      <c r="C122" s="121">
        <f t="shared" si="22"/>
        <v>1001</v>
      </c>
      <c r="D122" s="121">
        <f t="shared" si="22"/>
        <v>370</v>
      </c>
      <c r="E122" s="121">
        <f t="shared" si="22"/>
        <v>0</v>
      </c>
      <c r="F122" s="121">
        <f t="shared" si="22"/>
        <v>0</v>
      </c>
      <c r="G122" s="121">
        <f t="shared" si="22"/>
        <v>420</v>
      </c>
      <c r="H122" s="121">
        <f t="shared" si="22"/>
        <v>580</v>
      </c>
      <c r="I122" s="121">
        <f t="shared" si="22"/>
        <v>75</v>
      </c>
      <c r="J122" s="279">
        <f>SUM(J10,J26,J42,J58,J74,J90,J106)</f>
        <v>57</v>
      </c>
      <c r="K122" s="120">
        <f t="shared" si="21"/>
        <v>2503</v>
      </c>
    </row>
    <row r="123" spans="1:11" x14ac:dyDescent="0.3">
      <c r="A123" s="132" t="s">
        <v>475</v>
      </c>
      <c r="B123" s="235" t="s">
        <v>462</v>
      </c>
      <c r="C123" s="121">
        <f t="shared" si="22"/>
        <v>0</v>
      </c>
      <c r="D123" s="121">
        <f t="shared" si="22"/>
        <v>0</v>
      </c>
      <c r="E123" s="121">
        <f t="shared" si="22"/>
        <v>0</v>
      </c>
      <c r="F123" s="121">
        <f t="shared" si="22"/>
        <v>0</v>
      </c>
      <c r="G123" s="121">
        <f t="shared" si="22"/>
        <v>0</v>
      </c>
      <c r="H123" s="121">
        <f t="shared" si="22"/>
        <v>0</v>
      </c>
      <c r="I123" s="121">
        <f t="shared" si="22"/>
        <v>0</v>
      </c>
      <c r="J123" s="279">
        <f>SUM(J11,J27,J43,J59,J75,J91,J107)</f>
        <v>0</v>
      </c>
      <c r="K123" s="120">
        <f t="shared" si="21"/>
        <v>0</v>
      </c>
    </row>
    <row r="124" spans="1:11" x14ac:dyDescent="0.3">
      <c r="A124" s="132" t="s">
        <v>469</v>
      </c>
      <c r="B124" s="235" t="s">
        <v>463</v>
      </c>
      <c r="C124" s="121">
        <f t="shared" si="22"/>
        <v>315</v>
      </c>
      <c r="D124" s="121">
        <f t="shared" si="22"/>
        <v>82</v>
      </c>
      <c r="E124" s="121">
        <f t="shared" ref="E124" si="23">SUM(E12,E28)</f>
        <v>0</v>
      </c>
      <c r="F124" s="121">
        <f>SUM(F12,F28,F44,F60,F76,F92,F108)</f>
        <v>0</v>
      </c>
      <c r="G124" s="121">
        <f>SUM(G12,G28,G44,G60,G76,G92,G108)</f>
        <v>75</v>
      </c>
      <c r="H124" s="121">
        <f>SUM(H12,H28,H44,H60,H76,H92,H108)</f>
        <v>106</v>
      </c>
      <c r="I124" s="121">
        <f t="shared" si="22"/>
        <v>38</v>
      </c>
      <c r="J124" s="279">
        <f>SUM(J12,J28,J44,J60,J76,J92,J108,)</f>
        <v>57</v>
      </c>
      <c r="K124" s="120">
        <f t="shared" si="21"/>
        <v>673</v>
      </c>
    </row>
    <row r="125" spans="1:11" x14ac:dyDescent="0.3">
      <c r="A125" s="132" t="s">
        <v>476</v>
      </c>
      <c r="B125" s="235" t="s">
        <v>464</v>
      </c>
      <c r="C125" s="121">
        <f t="shared" si="22"/>
        <v>1184</v>
      </c>
      <c r="D125" s="121">
        <f t="shared" si="22"/>
        <v>429</v>
      </c>
      <c r="E125" s="121">
        <f t="shared" si="22"/>
        <v>0</v>
      </c>
      <c r="F125" s="121">
        <f t="shared" si="22"/>
        <v>0</v>
      </c>
      <c r="G125" s="121">
        <f t="shared" si="22"/>
        <v>275</v>
      </c>
      <c r="H125" s="121">
        <f>SUM(H13,H29,H45,H61,H77,H93,H109,)</f>
        <v>273</v>
      </c>
      <c r="I125" s="121">
        <f t="shared" si="22"/>
        <v>90</v>
      </c>
      <c r="J125" s="279">
        <f t="shared" si="22"/>
        <v>56</v>
      </c>
      <c r="K125" s="120">
        <f>SUM(C125:J125)</f>
        <v>2307</v>
      </c>
    </row>
    <row r="126" spans="1:11" x14ac:dyDescent="0.3">
      <c r="A126" s="132" t="s">
        <v>477</v>
      </c>
      <c r="B126" s="235" t="s">
        <v>465</v>
      </c>
      <c r="C126" s="121">
        <f t="shared" si="22"/>
        <v>0</v>
      </c>
      <c r="D126" s="121">
        <f t="shared" si="22"/>
        <v>0</v>
      </c>
      <c r="E126" s="121">
        <f t="shared" si="22"/>
        <v>0</v>
      </c>
      <c r="F126" s="121">
        <f t="shared" si="22"/>
        <v>0</v>
      </c>
      <c r="G126" s="121">
        <f t="shared" si="22"/>
        <v>0</v>
      </c>
      <c r="H126" s="121">
        <f t="shared" si="22"/>
        <v>0</v>
      </c>
      <c r="I126" s="121">
        <f t="shared" si="22"/>
        <v>0</v>
      </c>
      <c r="J126" s="279">
        <f t="shared" si="22"/>
        <v>0</v>
      </c>
      <c r="K126" s="120">
        <f t="shared" si="21"/>
        <v>0</v>
      </c>
    </row>
    <row r="127" spans="1:11" x14ac:dyDescent="0.3">
      <c r="A127" s="132" t="s">
        <v>478</v>
      </c>
      <c r="B127" s="235" t="s">
        <v>466</v>
      </c>
      <c r="C127" s="122">
        <f t="shared" si="22"/>
        <v>128</v>
      </c>
      <c r="D127" s="122">
        <f t="shared" si="22"/>
        <v>62</v>
      </c>
      <c r="E127" s="122">
        <f t="shared" si="22"/>
        <v>0</v>
      </c>
      <c r="F127" s="122">
        <f t="shared" si="22"/>
        <v>0</v>
      </c>
      <c r="G127" s="122">
        <f t="shared" si="22"/>
        <v>0</v>
      </c>
      <c r="H127" s="122">
        <f t="shared" si="22"/>
        <v>0</v>
      </c>
      <c r="I127" s="122">
        <f t="shared" si="22"/>
        <v>0</v>
      </c>
      <c r="J127" s="281">
        <f t="shared" si="22"/>
        <v>0</v>
      </c>
      <c r="K127" s="123">
        <f t="shared" si="21"/>
        <v>190</v>
      </c>
    </row>
    <row r="128" spans="1:11" ht="14.4" thickBot="1" x14ac:dyDescent="0.35">
      <c r="A128" s="132" t="s">
        <v>468</v>
      </c>
      <c r="B128" s="235" t="s">
        <v>467</v>
      </c>
      <c r="C128" s="121">
        <f t="shared" si="22"/>
        <v>404</v>
      </c>
      <c r="D128" s="121">
        <f t="shared" si="22"/>
        <v>384</v>
      </c>
      <c r="E128" s="121">
        <f t="shared" si="22"/>
        <v>0</v>
      </c>
      <c r="F128" s="121">
        <f t="shared" si="22"/>
        <v>0</v>
      </c>
      <c r="G128" s="121">
        <f t="shared" si="22"/>
        <v>129</v>
      </c>
      <c r="H128" s="121">
        <f t="shared" si="22"/>
        <v>189</v>
      </c>
      <c r="I128" s="121">
        <f t="shared" si="22"/>
        <v>0</v>
      </c>
      <c r="J128" s="279">
        <f t="shared" si="22"/>
        <v>0</v>
      </c>
      <c r="K128" s="120">
        <f t="shared" si="21"/>
        <v>1106</v>
      </c>
    </row>
    <row r="129" spans="1:11" x14ac:dyDescent="0.3">
      <c r="A129" s="168" t="s">
        <v>533</v>
      </c>
      <c r="B129" s="286" t="s">
        <v>89</v>
      </c>
      <c r="C129" s="169">
        <f t="shared" si="22"/>
        <v>4225</v>
      </c>
      <c r="D129" s="169">
        <f t="shared" si="22"/>
        <v>1772</v>
      </c>
      <c r="E129" s="169">
        <f t="shared" si="22"/>
        <v>198</v>
      </c>
      <c r="F129" s="169">
        <f t="shared" si="22"/>
        <v>0</v>
      </c>
      <c r="G129" s="169">
        <f t="shared" si="22"/>
        <v>1172</v>
      </c>
      <c r="H129" s="169">
        <f t="shared" si="22"/>
        <v>1331</v>
      </c>
      <c r="I129" s="169">
        <f t="shared" si="22"/>
        <v>243</v>
      </c>
      <c r="J129" s="170">
        <f t="shared" si="22"/>
        <v>197</v>
      </c>
      <c r="K129" s="171">
        <f>SUM(K118:K128)</f>
        <v>9138</v>
      </c>
    </row>
    <row r="130" spans="1:11" x14ac:dyDescent="0.3">
      <c r="A130" s="13" t="s">
        <v>76</v>
      </c>
      <c r="B130" s="287" t="s">
        <v>89</v>
      </c>
      <c r="C130" s="10">
        <f t="shared" si="22"/>
        <v>2258</v>
      </c>
      <c r="D130" s="10">
        <f t="shared" si="22"/>
        <v>1013</v>
      </c>
      <c r="E130" s="10">
        <f t="shared" si="22"/>
        <v>193</v>
      </c>
      <c r="F130" s="10">
        <f t="shared" si="22"/>
        <v>0</v>
      </c>
      <c r="G130" s="10">
        <f t="shared" si="22"/>
        <v>661</v>
      </c>
      <c r="H130" s="10">
        <f t="shared" si="22"/>
        <v>794</v>
      </c>
      <c r="I130" s="10">
        <f t="shared" si="22"/>
        <v>106</v>
      </c>
      <c r="J130" s="10">
        <f t="shared" si="22"/>
        <v>76</v>
      </c>
      <c r="K130" s="17">
        <f t="shared" ref="K130:K131" si="24">SUM(C130:J130)</f>
        <v>5101</v>
      </c>
    </row>
    <row r="131" spans="1:11" ht="14.4" thickBot="1" x14ac:dyDescent="0.35">
      <c r="A131" s="33" t="s">
        <v>77</v>
      </c>
      <c r="B131" s="288" t="s">
        <v>89</v>
      </c>
      <c r="C131" s="87">
        <f t="shared" si="22"/>
        <v>421</v>
      </c>
      <c r="D131" s="87">
        <f t="shared" si="22"/>
        <v>75</v>
      </c>
      <c r="E131" s="87">
        <f t="shared" si="22"/>
        <v>0</v>
      </c>
      <c r="F131" s="87">
        <f t="shared" si="22"/>
        <v>0</v>
      </c>
      <c r="G131" s="87">
        <f t="shared" si="22"/>
        <v>192</v>
      </c>
      <c r="H131" s="87">
        <f t="shared" si="22"/>
        <v>107</v>
      </c>
      <c r="I131" s="87">
        <f t="shared" si="22"/>
        <v>100</v>
      </c>
      <c r="J131" s="87">
        <f t="shared" si="22"/>
        <v>49</v>
      </c>
      <c r="K131" s="18">
        <f t="shared" si="24"/>
        <v>944</v>
      </c>
    </row>
  </sheetData>
  <mergeCells count="21">
    <mergeCell ref="C101:K101"/>
    <mergeCell ref="C116:K116"/>
    <mergeCell ref="C117:K117"/>
    <mergeCell ref="C68:K68"/>
    <mergeCell ref="C69:K69"/>
    <mergeCell ref="C84:K84"/>
    <mergeCell ref="C85:K85"/>
    <mergeCell ref="C100:K100"/>
    <mergeCell ref="C37:K37"/>
    <mergeCell ref="C52:K52"/>
    <mergeCell ref="C53:K53"/>
    <mergeCell ref="I2:J2"/>
    <mergeCell ref="A1:K1"/>
    <mergeCell ref="C2:D2"/>
    <mergeCell ref="E2:F2"/>
    <mergeCell ref="G2:H2"/>
    <mergeCell ref="C4:K4"/>
    <mergeCell ref="C5:K5"/>
    <mergeCell ref="C20:K20"/>
    <mergeCell ref="C21:K21"/>
    <mergeCell ref="C36:K36"/>
  </mergeCells>
  <pageMargins left="0.7" right="0.7" top="0.75" bottom="0.75" header="0.3" footer="0.3"/>
  <pageSetup paperSize="9" scale="77"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29</vt:i4>
      </vt:variant>
      <vt:variant>
        <vt:lpstr>Pojmenované oblasti</vt:lpstr>
      </vt:variant>
      <vt:variant>
        <vt:i4>1</vt:i4>
      </vt:variant>
    </vt:vector>
  </HeadingPairs>
  <TitlesOfParts>
    <vt:vector size="30" baseType="lpstr">
      <vt:lpstr>Metodika </vt:lpstr>
      <vt:lpstr>2.1</vt:lpstr>
      <vt:lpstr>2.2</vt:lpstr>
      <vt:lpstr>2.3</vt:lpstr>
      <vt:lpstr>2.4 UTB nemá</vt:lpstr>
      <vt:lpstr>2.5</vt:lpstr>
      <vt:lpstr>2.6</vt:lpstr>
      <vt:lpstr>2.7</vt:lpstr>
      <vt:lpstr>3.1</vt:lpstr>
      <vt:lpstr>3.2 </vt:lpstr>
      <vt:lpstr>3.3</vt:lpstr>
      <vt:lpstr>3.4</vt:lpstr>
      <vt:lpstr>4.1</vt:lpstr>
      <vt:lpstr>5.1</vt:lpstr>
      <vt:lpstr>6.1</vt:lpstr>
      <vt:lpstr>6.2</vt:lpstr>
      <vt:lpstr>6.3</vt:lpstr>
      <vt:lpstr>6.4</vt:lpstr>
      <vt:lpstr>6.5</vt:lpstr>
      <vt:lpstr>6.6</vt:lpstr>
      <vt:lpstr>7.1</vt:lpstr>
      <vt:lpstr>7.2</vt:lpstr>
      <vt:lpstr>7.3</vt:lpstr>
      <vt:lpstr>8.1</vt:lpstr>
      <vt:lpstr>8.2</vt:lpstr>
      <vt:lpstr>8.3</vt:lpstr>
      <vt:lpstr>8.4</vt:lpstr>
      <vt:lpstr>12.1</vt:lpstr>
      <vt:lpstr>12.2</vt:lpstr>
      <vt:lpstr>'Metodika '!Oblast_tisku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2020-01-15T15:40:32Z</dcterms:created>
  <dcterms:modified xsi:type="dcterms:W3CDTF">2021-04-20T08:31:35Z</dcterms:modified>
</cp:coreProperties>
</file>