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90" windowHeight="11580" tabRatio="803" firstSheet="2" activeTab="6"/>
  </bookViews>
  <sheets>
    <sheet name="2.1" sheetId="1" r:id="rId1"/>
    <sheet name="2.2" sheetId="59" r:id="rId2"/>
    <sheet name="2.3" sheetId="6" r:id="rId3"/>
    <sheet name="2.4" sheetId="7" r:id="rId4"/>
    <sheet name="2.5" sheetId="8" r:id="rId5"/>
    <sheet name="2.6" sheetId="32" r:id="rId6"/>
    <sheet name="2.7" sheetId="33" r:id="rId7"/>
    <sheet name="3.1" sheetId="47" r:id="rId8"/>
    <sheet name="3.2" sheetId="14" r:id="rId9"/>
    <sheet name="3.3" sheetId="63" r:id="rId10"/>
    <sheet name="3.4" sheetId="28" r:id="rId11"/>
    <sheet name="4.1" sheetId="17" r:id="rId12"/>
    <sheet name="5.1" sheetId="19" r:id="rId13"/>
    <sheet name="6.1" sheetId="66" r:id="rId14"/>
    <sheet name="6.2" sheetId="67" r:id="rId15"/>
    <sheet name="6.3" sheetId="23" r:id="rId16"/>
    <sheet name="6.4" sheetId="64" r:id="rId17"/>
    <sheet name="6.5" sheetId="68" r:id="rId18"/>
    <sheet name="6.6" sheetId="26" r:id="rId19"/>
    <sheet name="7.1" sheetId="61" r:id="rId20"/>
    <sheet name="7.2" sheetId="43" r:id="rId21"/>
    <sheet name="7.3" sheetId="58" r:id="rId22"/>
    <sheet name="8.1 " sheetId="36" r:id="rId23"/>
    <sheet name="8.2 " sheetId="57" r:id="rId24"/>
    <sheet name="8.3 " sheetId="70" r:id="rId25"/>
    <sheet name="8.4" sheetId="40" r:id="rId26"/>
    <sheet name="12.1" sheetId="30" r:id="rId27"/>
    <sheet name="12.2" sheetId="31" r:id="rId28"/>
  </sheets>
  <calcPr calcId="162913"/>
</workbook>
</file>

<file path=xl/calcChain.xml><?xml version="1.0" encoding="utf-8"?>
<calcChain xmlns="http://schemas.openxmlformats.org/spreadsheetml/2006/main">
  <c r="D11" i="36" l="1"/>
  <c r="E11" i="36"/>
  <c r="K16" i="33" l="1"/>
  <c r="C114" i="19" l="1"/>
  <c r="C113" i="19"/>
  <c r="C111" i="19"/>
  <c r="C110" i="19"/>
  <c r="C108" i="19"/>
  <c r="C107" i="19"/>
  <c r="C115" i="19" s="1"/>
  <c r="C106" i="19"/>
  <c r="C87" i="19"/>
  <c r="C73" i="19"/>
  <c r="C59" i="19"/>
  <c r="C45" i="19"/>
  <c r="C31" i="19"/>
  <c r="C17" i="19"/>
  <c r="E9" i="40" l="1"/>
  <c r="E10" i="40"/>
  <c r="K3" i="40"/>
  <c r="J3" i="40"/>
  <c r="H16" i="57" l="1"/>
  <c r="G16" i="57"/>
  <c r="C11" i="70" l="1"/>
  <c r="D11" i="70"/>
  <c r="E11" i="70"/>
  <c r="F11" i="70"/>
  <c r="G11" i="70"/>
  <c r="H11" i="70"/>
  <c r="B11" i="70"/>
  <c r="D17" i="57" l="1"/>
  <c r="C17" i="57"/>
  <c r="C16" i="57"/>
  <c r="D16" i="57"/>
  <c r="B17" i="57"/>
  <c r="B16" i="57"/>
  <c r="F16" i="57"/>
  <c r="F17" i="57"/>
  <c r="G17" i="57"/>
  <c r="J6" i="33" l="1"/>
  <c r="J7" i="33"/>
  <c r="J8" i="33"/>
  <c r="J9" i="33"/>
  <c r="J10" i="33"/>
  <c r="J11" i="33"/>
  <c r="J12" i="33"/>
  <c r="J13" i="33"/>
  <c r="J14" i="33"/>
  <c r="J15" i="33"/>
  <c r="J16" i="33"/>
  <c r="J5" i="33"/>
  <c r="D10" i="40" l="1"/>
  <c r="J5" i="40" l="1"/>
  <c r="I16" i="33" l="1"/>
  <c r="D16" i="33"/>
  <c r="E16" i="33"/>
  <c r="F16" i="33"/>
  <c r="G16" i="33"/>
  <c r="H16" i="33"/>
  <c r="C16" i="33"/>
  <c r="R114" i="19" l="1"/>
  <c r="Q114" i="19"/>
  <c r="P114" i="19"/>
  <c r="O114" i="19"/>
  <c r="N114" i="19"/>
  <c r="M114" i="19"/>
  <c r="L114" i="19"/>
  <c r="K114" i="19"/>
  <c r="J114" i="19"/>
  <c r="I114" i="19"/>
  <c r="H114" i="19"/>
  <c r="G114" i="19"/>
  <c r="F114" i="19"/>
  <c r="E114" i="19"/>
  <c r="D114" i="19"/>
  <c r="R113" i="19"/>
  <c r="Q113" i="19"/>
  <c r="P113" i="19"/>
  <c r="O113" i="19"/>
  <c r="N113" i="19"/>
  <c r="M113" i="19"/>
  <c r="L113" i="19"/>
  <c r="K113" i="19"/>
  <c r="J113" i="19"/>
  <c r="I113" i="19"/>
  <c r="H113" i="19"/>
  <c r="G113" i="19"/>
  <c r="F113" i="19"/>
  <c r="E113" i="19"/>
  <c r="D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E111" i="19"/>
  <c r="D111" i="19"/>
  <c r="R110" i="19"/>
  <c r="Q110" i="19"/>
  <c r="P110" i="19"/>
  <c r="O110" i="19"/>
  <c r="N110" i="19"/>
  <c r="M110" i="19"/>
  <c r="L110" i="19"/>
  <c r="K110" i="19"/>
  <c r="J110" i="19"/>
  <c r="I110" i="19"/>
  <c r="H110" i="19"/>
  <c r="G110" i="19"/>
  <c r="F110" i="19"/>
  <c r="E110" i="19"/>
  <c r="D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R107" i="19"/>
  <c r="Q107" i="19"/>
  <c r="P107" i="19"/>
  <c r="O107" i="19"/>
  <c r="N107" i="19"/>
  <c r="M107" i="19"/>
  <c r="L107" i="19"/>
  <c r="K107" i="19"/>
  <c r="J107" i="19"/>
  <c r="I107" i="19"/>
  <c r="H107" i="19"/>
  <c r="G107" i="19"/>
  <c r="F107" i="19"/>
  <c r="E107" i="19"/>
  <c r="D107" i="19"/>
  <c r="R106" i="19"/>
  <c r="Q106" i="19"/>
  <c r="P106" i="19"/>
  <c r="O106" i="19"/>
  <c r="N106" i="19"/>
  <c r="M106" i="19"/>
  <c r="L106" i="19"/>
  <c r="K106" i="19"/>
  <c r="J106" i="19"/>
  <c r="I106" i="19"/>
  <c r="H106" i="19"/>
  <c r="H115" i="19" s="1"/>
  <c r="G106" i="19"/>
  <c r="F106" i="19"/>
  <c r="E106" i="19"/>
  <c r="D106" i="19"/>
  <c r="R105" i="19"/>
  <c r="Q105" i="19"/>
  <c r="P105" i="19"/>
  <c r="O105" i="19"/>
  <c r="O115" i="19" s="1"/>
  <c r="N105" i="19"/>
  <c r="M105" i="19"/>
  <c r="L105" i="19"/>
  <c r="K105" i="19"/>
  <c r="J105" i="19"/>
  <c r="I105" i="19"/>
  <c r="I115" i="19" s="1"/>
  <c r="H105" i="19"/>
  <c r="G105" i="19"/>
  <c r="F105" i="19"/>
  <c r="E105" i="19"/>
  <c r="D105" i="19"/>
  <c r="C105" i="19"/>
  <c r="R104" i="19"/>
  <c r="R115" i="19" s="1"/>
  <c r="Q104" i="19"/>
  <c r="Q115" i="19" s="1"/>
  <c r="P104" i="19"/>
  <c r="O104" i="19"/>
  <c r="N104" i="19"/>
  <c r="M104" i="19"/>
  <c r="L104" i="19"/>
  <c r="K104" i="19"/>
  <c r="K115" i="19" s="1"/>
  <c r="J104" i="19"/>
  <c r="J115" i="19" s="1"/>
  <c r="I104" i="19"/>
  <c r="H104" i="19"/>
  <c r="G104" i="19"/>
  <c r="G115" i="19" s="1"/>
  <c r="F104" i="19"/>
  <c r="E104" i="19"/>
  <c r="D104" i="19"/>
  <c r="C104" i="19"/>
  <c r="R101" i="19"/>
  <c r="Q101" i="19"/>
  <c r="P101" i="19"/>
  <c r="N101" i="19"/>
  <c r="M101" i="19"/>
  <c r="L101" i="19"/>
  <c r="J101" i="19"/>
  <c r="I101" i="19"/>
  <c r="H101" i="19"/>
  <c r="F101" i="19"/>
  <c r="E101" i="19"/>
  <c r="D101" i="19"/>
  <c r="R87" i="19"/>
  <c r="Q87" i="19"/>
  <c r="P87" i="19"/>
  <c r="N87" i="19"/>
  <c r="M87" i="19"/>
  <c r="L87" i="19"/>
  <c r="J87" i="19"/>
  <c r="I87" i="19"/>
  <c r="H87" i="19"/>
  <c r="F87" i="19"/>
  <c r="E87" i="19"/>
  <c r="D87" i="19"/>
  <c r="R73" i="19"/>
  <c r="Q73" i="19"/>
  <c r="P73" i="19"/>
  <c r="N73" i="19"/>
  <c r="M73" i="19"/>
  <c r="L73" i="19"/>
  <c r="J73" i="19"/>
  <c r="I73" i="19"/>
  <c r="H73" i="19"/>
  <c r="F73" i="19"/>
  <c r="E73" i="19"/>
  <c r="D73" i="19"/>
  <c r="R59" i="19"/>
  <c r="Q59" i="19"/>
  <c r="P59" i="19"/>
  <c r="N59" i="19"/>
  <c r="M59" i="19"/>
  <c r="L59" i="19"/>
  <c r="J59" i="19"/>
  <c r="I59" i="19"/>
  <c r="H59" i="19"/>
  <c r="F59" i="19"/>
  <c r="E59" i="19"/>
  <c r="D59" i="19"/>
  <c r="R45" i="19"/>
  <c r="Q45" i="19"/>
  <c r="P45" i="19"/>
  <c r="N45" i="19"/>
  <c r="M45" i="19"/>
  <c r="L45" i="19"/>
  <c r="J45" i="19"/>
  <c r="I45" i="19"/>
  <c r="H45" i="19"/>
  <c r="F45" i="19"/>
  <c r="E45" i="19"/>
  <c r="D45" i="19"/>
  <c r="R31" i="19"/>
  <c r="Q31" i="19"/>
  <c r="P31" i="19"/>
  <c r="N31" i="19"/>
  <c r="M31" i="19"/>
  <c r="L31" i="19"/>
  <c r="J31" i="19"/>
  <c r="I31" i="19"/>
  <c r="H31" i="19"/>
  <c r="F31" i="19"/>
  <c r="E31" i="19"/>
  <c r="D31" i="19"/>
  <c r="R17" i="19"/>
  <c r="Q17" i="19"/>
  <c r="P17" i="19"/>
  <c r="N17" i="19"/>
  <c r="M17" i="19"/>
  <c r="L17" i="19"/>
  <c r="J17" i="19"/>
  <c r="I17" i="19"/>
  <c r="H17" i="19"/>
  <c r="F17" i="19"/>
  <c r="E17" i="19"/>
  <c r="D17" i="19"/>
  <c r="J131" i="17"/>
  <c r="I131" i="17"/>
  <c r="H131" i="17"/>
  <c r="G131" i="17"/>
  <c r="F131" i="17"/>
  <c r="E131" i="17"/>
  <c r="K131" i="17" s="1"/>
  <c r="D131" i="17"/>
  <c r="C131" i="17"/>
  <c r="J130" i="17"/>
  <c r="I130" i="17"/>
  <c r="H130" i="17"/>
  <c r="G130" i="17"/>
  <c r="F130" i="17"/>
  <c r="E130" i="17"/>
  <c r="K130" i="17" s="1"/>
  <c r="D130" i="17"/>
  <c r="C130" i="17"/>
  <c r="J128" i="17"/>
  <c r="I128" i="17"/>
  <c r="H128" i="17"/>
  <c r="G128" i="17"/>
  <c r="F128" i="17"/>
  <c r="E128" i="17"/>
  <c r="K128" i="17" s="1"/>
  <c r="D128" i="17"/>
  <c r="C128" i="17"/>
  <c r="J127" i="17"/>
  <c r="I127" i="17"/>
  <c r="H127" i="17"/>
  <c r="G127" i="17"/>
  <c r="F127" i="17"/>
  <c r="E127" i="17"/>
  <c r="K127" i="17" s="1"/>
  <c r="D127" i="17"/>
  <c r="C127" i="17"/>
  <c r="J126" i="17"/>
  <c r="I126" i="17"/>
  <c r="H126" i="17"/>
  <c r="G126" i="17"/>
  <c r="F126" i="17"/>
  <c r="E126" i="17"/>
  <c r="K126" i="17" s="1"/>
  <c r="D126" i="17"/>
  <c r="C126" i="17"/>
  <c r="J125" i="17"/>
  <c r="I125" i="17"/>
  <c r="H125" i="17"/>
  <c r="G125" i="17"/>
  <c r="F125" i="17"/>
  <c r="E125" i="17"/>
  <c r="K125" i="17" s="1"/>
  <c r="D125" i="17"/>
  <c r="C125" i="17"/>
  <c r="J124" i="17"/>
  <c r="I124" i="17"/>
  <c r="H124" i="17"/>
  <c r="G124" i="17"/>
  <c r="F124" i="17"/>
  <c r="E124" i="17"/>
  <c r="K124" i="17" s="1"/>
  <c r="D124" i="17"/>
  <c r="C124" i="17"/>
  <c r="J123" i="17"/>
  <c r="I123" i="17"/>
  <c r="H123" i="17"/>
  <c r="G123" i="17"/>
  <c r="F123" i="17"/>
  <c r="E123" i="17"/>
  <c r="K123" i="17" s="1"/>
  <c r="D123" i="17"/>
  <c r="C123" i="17"/>
  <c r="J122" i="17"/>
  <c r="I122" i="17"/>
  <c r="H122" i="17"/>
  <c r="G122" i="17"/>
  <c r="F122" i="17"/>
  <c r="E122" i="17"/>
  <c r="K122" i="17" s="1"/>
  <c r="D122" i="17"/>
  <c r="C122" i="17"/>
  <c r="J121" i="17"/>
  <c r="I121" i="17"/>
  <c r="H121" i="17"/>
  <c r="G121" i="17"/>
  <c r="F121" i="17"/>
  <c r="E121" i="17"/>
  <c r="K121" i="17" s="1"/>
  <c r="D121" i="17"/>
  <c r="C121" i="17"/>
  <c r="J120" i="17"/>
  <c r="I120" i="17"/>
  <c r="H120" i="17"/>
  <c r="G120" i="17"/>
  <c r="F120" i="17"/>
  <c r="E120" i="17"/>
  <c r="K120" i="17" s="1"/>
  <c r="D120" i="17"/>
  <c r="C120" i="17"/>
  <c r="J119" i="17"/>
  <c r="I119" i="17"/>
  <c r="H119" i="17"/>
  <c r="G119" i="17"/>
  <c r="F119" i="17"/>
  <c r="E119" i="17"/>
  <c r="K119" i="17" s="1"/>
  <c r="D119" i="17"/>
  <c r="C119" i="17"/>
  <c r="J118" i="17"/>
  <c r="I118" i="17"/>
  <c r="H118" i="17"/>
  <c r="G118" i="17"/>
  <c r="F118" i="17"/>
  <c r="E118" i="17"/>
  <c r="D118" i="17"/>
  <c r="K118" i="17" s="1"/>
  <c r="C118" i="17"/>
  <c r="K115" i="17"/>
  <c r="K114" i="17"/>
  <c r="J113" i="17"/>
  <c r="I113" i="17"/>
  <c r="H113" i="17"/>
  <c r="G113" i="17"/>
  <c r="F113" i="17"/>
  <c r="E113" i="17"/>
  <c r="D113" i="17"/>
  <c r="C113" i="17"/>
  <c r="K112" i="17"/>
  <c r="K111" i="17"/>
  <c r="K110" i="17"/>
  <c r="K109" i="17"/>
  <c r="K108" i="17"/>
  <c r="K107" i="17"/>
  <c r="K106" i="17"/>
  <c r="K105" i="17"/>
  <c r="K104" i="17"/>
  <c r="K103" i="17"/>
  <c r="K102" i="17"/>
  <c r="K113" i="17" s="1"/>
  <c r="K99" i="17"/>
  <c r="K98" i="17"/>
  <c r="J97" i="17"/>
  <c r="I97" i="17"/>
  <c r="H97" i="17"/>
  <c r="G97" i="17"/>
  <c r="F97" i="17"/>
  <c r="E97" i="17"/>
  <c r="D97" i="17"/>
  <c r="C97" i="17"/>
  <c r="K96" i="17"/>
  <c r="K95" i="17"/>
  <c r="K94" i="17"/>
  <c r="K93" i="17"/>
  <c r="K92" i="17"/>
  <c r="K91" i="17"/>
  <c r="K90" i="17"/>
  <c r="K89" i="17"/>
  <c r="K88" i="17"/>
  <c r="K87" i="17"/>
  <c r="K97" i="17" s="1"/>
  <c r="K86" i="17"/>
  <c r="K83" i="17"/>
  <c r="K82" i="17"/>
  <c r="J81" i="17"/>
  <c r="I81" i="17"/>
  <c r="H81" i="17"/>
  <c r="G81" i="17"/>
  <c r="F81" i="17"/>
  <c r="E81" i="17"/>
  <c r="D81" i="17"/>
  <c r="C81" i="17"/>
  <c r="K80" i="17"/>
  <c r="K79" i="17"/>
  <c r="K78" i="17"/>
  <c r="K77" i="17"/>
  <c r="K76" i="17"/>
  <c r="K75" i="17"/>
  <c r="K74" i="17"/>
  <c r="K73" i="17"/>
  <c r="K72" i="17"/>
  <c r="K71" i="17"/>
  <c r="K81" i="17" s="1"/>
  <c r="K70" i="17"/>
  <c r="K67" i="17"/>
  <c r="K66" i="17"/>
  <c r="J65" i="17"/>
  <c r="I65" i="17"/>
  <c r="H65" i="17"/>
  <c r="G65" i="17"/>
  <c r="F65" i="17"/>
  <c r="E65" i="17"/>
  <c r="D65" i="17"/>
  <c r="C65" i="17"/>
  <c r="K64" i="17"/>
  <c r="K63" i="17"/>
  <c r="K62" i="17"/>
  <c r="K61" i="17"/>
  <c r="K60" i="17"/>
  <c r="K59" i="17"/>
  <c r="K58" i="17"/>
  <c r="K57" i="17"/>
  <c r="K56" i="17"/>
  <c r="K55" i="17"/>
  <c r="K54" i="17"/>
  <c r="K65" i="17" s="1"/>
  <c r="K51" i="17"/>
  <c r="K50" i="17"/>
  <c r="J49" i="17"/>
  <c r="I49" i="17"/>
  <c r="H49" i="17"/>
  <c r="H129" i="17" s="1"/>
  <c r="G49" i="17"/>
  <c r="F49" i="17"/>
  <c r="E49" i="17"/>
  <c r="E129" i="17" s="1"/>
  <c r="D49" i="17"/>
  <c r="C49" i="17"/>
  <c r="K48" i="17"/>
  <c r="K47" i="17"/>
  <c r="K46" i="17"/>
  <c r="K45" i="17"/>
  <c r="K44" i="17"/>
  <c r="K43" i="17"/>
  <c r="K42" i="17"/>
  <c r="K41" i="17"/>
  <c r="K40" i="17"/>
  <c r="K39" i="17"/>
  <c r="K49" i="17" s="1"/>
  <c r="K38" i="17"/>
  <c r="K35" i="17"/>
  <c r="K34" i="17"/>
  <c r="J33" i="17"/>
  <c r="I33" i="17"/>
  <c r="H33" i="17"/>
  <c r="G33" i="17"/>
  <c r="F33" i="17"/>
  <c r="E33" i="17"/>
  <c r="D33" i="17"/>
  <c r="C33" i="17"/>
  <c r="K32" i="17"/>
  <c r="K31" i="17"/>
  <c r="K30" i="17"/>
  <c r="K29" i="17"/>
  <c r="K28" i="17"/>
  <c r="K27" i="17"/>
  <c r="K26" i="17"/>
  <c r="K25" i="17"/>
  <c r="K24" i="17"/>
  <c r="K23" i="17"/>
  <c r="K33" i="17" s="1"/>
  <c r="K22" i="17"/>
  <c r="K19" i="17"/>
  <c r="K18" i="17"/>
  <c r="J17" i="17"/>
  <c r="J129" i="17" s="1"/>
  <c r="I17" i="17"/>
  <c r="I129" i="17" s="1"/>
  <c r="H17" i="17"/>
  <c r="G17" i="17"/>
  <c r="G129" i="17" s="1"/>
  <c r="F17" i="17"/>
  <c r="F129" i="17" s="1"/>
  <c r="E17" i="17"/>
  <c r="D17" i="17"/>
  <c r="D129" i="17" s="1"/>
  <c r="C17" i="17"/>
  <c r="C129" i="17" s="1"/>
  <c r="K16" i="17"/>
  <c r="K15" i="17"/>
  <c r="K14" i="17"/>
  <c r="K13" i="17"/>
  <c r="K12" i="17"/>
  <c r="K11" i="17"/>
  <c r="K10" i="17"/>
  <c r="K9" i="17"/>
  <c r="K8" i="17"/>
  <c r="K7" i="17"/>
  <c r="K6" i="17"/>
  <c r="K17" i="17" s="1"/>
  <c r="C15" i="28"/>
  <c r="B15" i="28"/>
  <c r="J86" i="14"/>
  <c r="I86" i="14"/>
  <c r="H86" i="14"/>
  <c r="G86" i="14"/>
  <c r="F86" i="14"/>
  <c r="E86" i="14"/>
  <c r="D86" i="14"/>
  <c r="K86" i="14" s="1"/>
  <c r="C86" i="14"/>
  <c r="J85" i="14"/>
  <c r="I85" i="14"/>
  <c r="H85" i="14"/>
  <c r="G85" i="14"/>
  <c r="F85" i="14"/>
  <c r="E85" i="14"/>
  <c r="D85" i="14"/>
  <c r="C85" i="14"/>
  <c r="K85" i="14" s="1"/>
  <c r="J84" i="14"/>
  <c r="I84" i="14"/>
  <c r="H84" i="14"/>
  <c r="G84" i="14"/>
  <c r="F84" i="14"/>
  <c r="E84" i="14"/>
  <c r="D84" i="14"/>
  <c r="K84" i="14" s="1"/>
  <c r="C84" i="14"/>
  <c r="J83" i="14"/>
  <c r="I83" i="14"/>
  <c r="H83" i="14"/>
  <c r="G83" i="14"/>
  <c r="F83" i="14"/>
  <c r="E83" i="14"/>
  <c r="D83" i="14"/>
  <c r="C83" i="14"/>
  <c r="K83" i="14" s="1"/>
  <c r="J82" i="14"/>
  <c r="I82" i="14"/>
  <c r="H82" i="14"/>
  <c r="G82" i="14"/>
  <c r="F82" i="14"/>
  <c r="E82" i="14"/>
  <c r="D82" i="14"/>
  <c r="K82" i="14" s="1"/>
  <c r="C82" i="14"/>
  <c r="J81" i="14"/>
  <c r="I81" i="14"/>
  <c r="H81" i="14"/>
  <c r="G81" i="14"/>
  <c r="F81" i="14"/>
  <c r="E81" i="14"/>
  <c r="D81" i="14"/>
  <c r="C81" i="14"/>
  <c r="K81" i="14" s="1"/>
  <c r="J80" i="14"/>
  <c r="I80" i="14"/>
  <c r="H80" i="14"/>
  <c r="G80" i="14"/>
  <c r="F80" i="14"/>
  <c r="E80" i="14"/>
  <c r="D80" i="14"/>
  <c r="K80" i="14" s="1"/>
  <c r="C80" i="14"/>
  <c r="J79" i="14"/>
  <c r="I79" i="14"/>
  <c r="H79" i="14"/>
  <c r="G79" i="14"/>
  <c r="F79" i="14"/>
  <c r="E79" i="14"/>
  <c r="D79" i="14"/>
  <c r="C79" i="14"/>
  <c r="K79" i="14" s="1"/>
  <c r="J78" i="14"/>
  <c r="I78" i="14"/>
  <c r="H78" i="14"/>
  <c r="G78" i="14"/>
  <c r="F78" i="14"/>
  <c r="E78" i="14"/>
  <c r="D78" i="14"/>
  <c r="K78" i="14" s="1"/>
  <c r="C78" i="14"/>
  <c r="J77" i="14"/>
  <c r="I77" i="14"/>
  <c r="H77" i="14"/>
  <c r="G77" i="14"/>
  <c r="F77" i="14"/>
  <c r="E77" i="14"/>
  <c r="D77" i="14"/>
  <c r="C77" i="14"/>
  <c r="K77" i="14" s="1"/>
  <c r="J76" i="14"/>
  <c r="I76" i="14"/>
  <c r="H76" i="14"/>
  <c r="G76" i="14"/>
  <c r="F76" i="14"/>
  <c r="E76" i="14"/>
  <c r="D76" i="14"/>
  <c r="K76" i="14" s="1"/>
  <c r="C76" i="14"/>
  <c r="J73" i="14"/>
  <c r="I73" i="14"/>
  <c r="H73" i="14"/>
  <c r="G73" i="14"/>
  <c r="F73" i="14"/>
  <c r="E73" i="14"/>
  <c r="D73" i="14"/>
  <c r="C73" i="14"/>
  <c r="K72" i="14"/>
  <c r="K71" i="14"/>
  <c r="K70" i="14"/>
  <c r="K69" i="14"/>
  <c r="K68" i="14"/>
  <c r="K67" i="14"/>
  <c r="K66" i="14"/>
  <c r="K65" i="14"/>
  <c r="K64" i="14"/>
  <c r="K63" i="14"/>
  <c r="K62" i="14"/>
  <c r="K73" i="14" s="1"/>
  <c r="J59" i="14"/>
  <c r="I59" i="14"/>
  <c r="H59" i="14"/>
  <c r="G59" i="14"/>
  <c r="F59" i="14"/>
  <c r="E59" i="14"/>
  <c r="D59" i="14"/>
  <c r="C59" i="14"/>
  <c r="K58" i="14"/>
  <c r="K57" i="14"/>
  <c r="K56" i="14"/>
  <c r="K55" i="14"/>
  <c r="K54" i="14"/>
  <c r="K53" i="14"/>
  <c r="K52" i="14"/>
  <c r="K51" i="14"/>
  <c r="K50" i="14"/>
  <c r="K49" i="14"/>
  <c r="K59" i="14" s="1"/>
  <c r="K48" i="14"/>
  <c r="J45" i="14"/>
  <c r="I45" i="14"/>
  <c r="H45" i="14"/>
  <c r="G45" i="14"/>
  <c r="F45" i="14"/>
  <c r="E45" i="14"/>
  <c r="D45" i="14"/>
  <c r="C45" i="14"/>
  <c r="K44" i="14"/>
  <c r="K43" i="14"/>
  <c r="K42" i="14"/>
  <c r="K41" i="14"/>
  <c r="K40" i="14"/>
  <c r="K39" i="14"/>
  <c r="K38" i="14"/>
  <c r="K37" i="14"/>
  <c r="K36" i="14"/>
  <c r="K35" i="14"/>
  <c r="K45" i="14" s="1"/>
  <c r="K34" i="14"/>
  <c r="J31" i="14"/>
  <c r="I31" i="14"/>
  <c r="H31" i="14"/>
  <c r="H87" i="14" s="1"/>
  <c r="G31" i="14"/>
  <c r="G87" i="14" s="1"/>
  <c r="F31" i="14"/>
  <c r="E31" i="14"/>
  <c r="D31" i="14"/>
  <c r="C31" i="14"/>
  <c r="K30" i="14"/>
  <c r="K29" i="14"/>
  <c r="K28" i="14"/>
  <c r="K27" i="14"/>
  <c r="K26" i="14"/>
  <c r="K25" i="14"/>
  <c r="K24" i="14"/>
  <c r="K23" i="14"/>
  <c r="K22" i="14"/>
  <c r="K21" i="14"/>
  <c r="K20" i="14"/>
  <c r="K31" i="14" s="1"/>
  <c r="J17" i="14"/>
  <c r="J87" i="14" s="1"/>
  <c r="I17" i="14"/>
  <c r="I87" i="14" s="1"/>
  <c r="H17" i="14"/>
  <c r="G17" i="14"/>
  <c r="F17" i="14"/>
  <c r="F87" i="14" s="1"/>
  <c r="E17" i="14"/>
  <c r="E87" i="14" s="1"/>
  <c r="D17" i="14"/>
  <c r="D87" i="14" s="1"/>
  <c r="C17" i="14"/>
  <c r="C87" i="14" s="1"/>
  <c r="K16" i="14"/>
  <c r="K15" i="14"/>
  <c r="K14" i="14"/>
  <c r="K13" i="14"/>
  <c r="K12" i="14"/>
  <c r="K11" i="14"/>
  <c r="K10" i="14"/>
  <c r="K9" i="14"/>
  <c r="K8" i="14"/>
  <c r="K7" i="14"/>
  <c r="K17" i="14" s="1"/>
  <c r="K6" i="14"/>
  <c r="J131" i="47"/>
  <c r="I131" i="47"/>
  <c r="H131" i="47"/>
  <c r="G131" i="47"/>
  <c r="F131" i="47"/>
  <c r="E131" i="47"/>
  <c r="D131" i="47"/>
  <c r="C131" i="47"/>
  <c r="K131" i="47" s="1"/>
  <c r="J130" i="47"/>
  <c r="I130" i="47"/>
  <c r="H130" i="47"/>
  <c r="G130" i="47"/>
  <c r="F130" i="47"/>
  <c r="E130" i="47"/>
  <c r="D130" i="47"/>
  <c r="K130" i="47" s="1"/>
  <c r="C130" i="47"/>
  <c r="J128" i="47"/>
  <c r="I128" i="47"/>
  <c r="H128" i="47"/>
  <c r="G128" i="47"/>
  <c r="F128" i="47"/>
  <c r="E128" i="47"/>
  <c r="D128" i="47"/>
  <c r="K128" i="47" s="1"/>
  <c r="C128" i="47"/>
  <c r="J127" i="47"/>
  <c r="I127" i="47"/>
  <c r="H127" i="47"/>
  <c r="G127" i="47"/>
  <c r="F127" i="47"/>
  <c r="E127" i="47"/>
  <c r="D127" i="47"/>
  <c r="C127" i="47"/>
  <c r="K127" i="47" s="1"/>
  <c r="J126" i="47"/>
  <c r="I126" i="47"/>
  <c r="H126" i="47"/>
  <c r="G126" i="47"/>
  <c r="F126" i="47"/>
  <c r="E126" i="47"/>
  <c r="D126" i="47"/>
  <c r="K126" i="47" s="1"/>
  <c r="C126" i="47"/>
  <c r="J125" i="47"/>
  <c r="I125" i="47"/>
  <c r="H125" i="47"/>
  <c r="G125" i="47"/>
  <c r="F125" i="47"/>
  <c r="E125" i="47"/>
  <c r="D125" i="47"/>
  <c r="C125" i="47"/>
  <c r="K125" i="47" s="1"/>
  <c r="J124" i="47"/>
  <c r="I124" i="47"/>
  <c r="H124" i="47"/>
  <c r="G124" i="47"/>
  <c r="F124" i="47"/>
  <c r="E124" i="47"/>
  <c r="D124" i="47"/>
  <c r="K124" i="47" s="1"/>
  <c r="C124" i="47"/>
  <c r="J123" i="47"/>
  <c r="I123" i="47"/>
  <c r="H123" i="47"/>
  <c r="G123" i="47"/>
  <c r="F123" i="47"/>
  <c r="E123" i="47"/>
  <c r="D123" i="47"/>
  <c r="C123" i="47"/>
  <c r="K123" i="47" s="1"/>
  <c r="J122" i="47"/>
  <c r="I122" i="47"/>
  <c r="H122" i="47"/>
  <c r="G122" i="47"/>
  <c r="F122" i="47"/>
  <c r="E122" i="47"/>
  <c r="D122" i="47"/>
  <c r="K122" i="47" s="1"/>
  <c r="C122" i="47"/>
  <c r="J121" i="47"/>
  <c r="I121" i="47"/>
  <c r="H121" i="47"/>
  <c r="G121" i="47"/>
  <c r="F121" i="47"/>
  <c r="E121" i="47"/>
  <c r="D121" i="47"/>
  <c r="C121" i="47"/>
  <c r="K121" i="47" s="1"/>
  <c r="J120" i="47"/>
  <c r="I120" i="47"/>
  <c r="H120" i="47"/>
  <c r="G120" i="47"/>
  <c r="F120" i="47"/>
  <c r="E120" i="47"/>
  <c r="D120" i="47"/>
  <c r="K120" i="47" s="1"/>
  <c r="C120" i="47"/>
  <c r="J119" i="47"/>
  <c r="I119" i="47"/>
  <c r="H119" i="47"/>
  <c r="G119" i="47"/>
  <c r="F119" i="47"/>
  <c r="E119" i="47"/>
  <c r="D119" i="47"/>
  <c r="C119" i="47"/>
  <c r="K119" i="47" s="1"/>
  <c r="J118" i="47"/>
  <c r="I118" i="47"/>
  <c r="H118" i="47"/>
  <c r="G118" i="47"/>
  <c r="F118" i="47"/>
  <c r="E118" i="47"/>
  <c r="D118" i="47"/>
  <c r="K118" i="47" s="1"/>
  <c r="C118" i="47"/>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88" i="47"/>
  <c r="K87" i="47"/>
  <c r="K86" i="47"/>
  <c r="K97" i="47" s="1"/>
  <c r="K83" i="47"/>
  <c r="K82" i="47"/>
  <c r="K81" i="47"/>
  <c r="J81" i="47"/>
  <c r="I81" i="47"/>
  <c r="H81" i="47"/>
  <c r="G81" i="47"/>
  <c r="F81" i="47"/>
  <c r="E81" i="47"/>
  <c r="D81" i="47"/>
  <c r="C81" i="47"/>
  <c r="K80" i="47"/>
  <c r="K79" i="47"/>
  <c r="K78" i="47"/>
  <c r="K77" i="47"/>
  <c r="K76" i="47"/>
  <c r="K75" i="47"/>
  <c r="K74" i="47"/>
  <c r="K73" i="47"/>
  <c r="K72" i="47"/>
  <c r="K71" i="47"/>
  <c r="K70" i="47"/>
  <c r="K67" i="47"/>
  <c r="K66" i="47"/>
  <c r="J65" i="47"/>
  <c r="I65" i="47"/>
  <c r="H65" i="47"/>
  <c r="G65" i="47"/>
  <c r="F65" i="47"/>
  <c r="E65" i="47"/>
  <c r="D65" i="47"/>
  <c r="C65" i="47"/>
  <c r="K64" i="47"/>
  <c r="K63" i="47"/>
  <c r="K62" i="47"/>
  <c r="K61" i="47"/>
  <c r="K60" i="47"/>
  <c r="K59" i="47"/>
  <c r="K58" i="47"/>
  <c r="K57" i="47"/>
  <c r="K56" i="47"/>
  <c r="K55" i="47"/>
  <c r="K54" i="47"/>
  <c r="K65" i="47" s="1"/>
  <c r="K51" i="47"/>
  <c r="K50" i="47"/>
  <c r="J49" i="47"/>
  <c r="I49" i="47"/>
  <c r="H49" i="47"/>
  <c r="H129" i="47" s="1"/>
  <c r="G49" i="47"/>
  <c r="G129" i="47" s="1"/>
  <c r="F49" i="47"/>
  <c r="E49" i="47"/>
  <c r="D49" i="47"/>
  <c r="C49" i="47"/>
  <c r="K48" i="47"/>
  <c r="K47" i="47"/>
  <c r="K46" i="47"/>
  <c r="K45" i="47"/>
  <c r="K44" i="47"/>
  <c r="K43" i="47"/>
  <c r="K42" i="47"/>
  <c r="K41" i="47"/>
  <c r="K40" i="47"/>
  <c r="K39" i="47"/>
  <c r="K38" i="47"/>
  <c r="K49" i="47" s="1"/>
  <c r="K35" i="47"/>
  <c r="K34" i="47"/>
  <c r="J33" i="47"/>
  <c r="I33" i="47"/>
  <c r="H33" i="47"/>
  <c r="G33" i="47"/>
  <c r="F33" i="47"/>
  <c r="E33" i="47"/>
  <c r="D33" i="47"/>
  <c r="C33" i="47"/>
  <c r="K32" i="47"/>
  <c r="K31" i="47"/>
  <c r="K30" i="47"/>
  <c r="K29" i="47"/>
  <c r="K28" i="47"/>
  <c r="K27" i="47"/>
  <c r="K26" i="47"/>
  <c r="K25" i="47"/>
  <c r="K24" i="47"/>
  <c r="K23" i="47"/>
  <c r="K33" i="47" s="1"/>
  <c r="K22" i="47"/>
  <c r="K19" i="47"/>
  <c r="K18" i="47"/>
  <c r="J17" i="47"/>
  <c r="J129" i="47" s="1"/>
  <c r="I17" i="47"/>
  <c r="I129" i="47" s="1"/>
  <c r="H17" i="47"/>
  <c r="G17" i="47"/>
  <c r="F17" i="47"/>
  <c r="F129" i="47" s="1"/>
  <c r="E17" i="47"/>
  <c r="E129" i="47" s="1"/>
  <c r="D17" i="47"/>
  <c r="D129" i="47" s="1"/>
  <c r="C17" i="47"/>
  <c r="C129" i="47" s="1"/>
  <c r="K16" i="47"/>
  <c r="K15" i="47"/>
  <c r="K14" i="47"/>
  <c r="K13" i="47"/>
  <c r="K12" i="47"/>
  <c r="K11" i="47"/>
  <c r="K10" i="47"/>
  <c r="K9" i="47"/>
  <c r="K8" i="47"/>
  <c r="K7" i="47"/>
  <c r="K6" i="47"/>
  <c r="K17" i="47" s="1"/>
  <c r="I16" i="32"/>
  <c r="H16" i="32"/>
  <c r="G16" i="32"/>
  <c r="F16" i="32"/>
  <c r="E16" i="32"/>
  <c r="D16" i="32"/>
  <c r="C16" i="32"/>
  <c r="J15" i="32"/>
  <c r="J14" i="32"/>
  <c r="J13" i="32"/>
  <c r="J12" i="32"/>
  <c r="J11" i="32"/>
  <c r="J10" i="32"/>
  <c r="J9" i="32"/>
  <c r="J8" i="32"/>
  <c r="J7" i="32"/>
  <c r="J6" i="32"/>
  <c r="J5" i="32"/>
  <c r="I4" i="8"/>
  <c r="I3" i="8"/>
  <c r="J86" i="59"/>
  <c r="I86" i="59"/>
  <c r="H86" i="59"/>
  <c r="G86" i="59"/>
  <c r="F86" i="59"/>
  <c r="E86" i="59"/>
  <c r="K86" i="59" s="1"/>
  <c r="D86" i="59"/>
  <c r="C86" i="59"/>
  <c r="J85" i="59"/>
  <c r="I85" i="59"/>
  <c r="H85" i="59"/>
  <c r="G85" i="59"/>
  <c r="F85" i="59"/>
  <c r="E85" i="59"/>
  <c r="D85" i="59"/>
  <c r="C85" i="59"/>
  <c r="K85" i="59" s="1"/>
  <c r="J84" i="59"/>
  <c r="I84" i="59"/>
  <c r="H84" i="59"/>
  <c r="G84" i="59"/>
  <c r="F84" i="59"/>
  <c r="E84" i="59"/>
  <c r="K84" i="59" s="1"/>
  <c r="D84" i="59"/>
  <c r="C84" i="59"/>
  <c r="J83" i="59"/>
  <c r="I83" i="59"/>
  <c r="H83" i="59"/>
  <c r="G83" i="59"/>
  <c r="F83" i="59"/>
  <c r="E83" i="59"/>
  <c r="D83" i="59"/>
  <c r="C83" i="59"/>
  <c r="K83" i="59" s="1"/>
  <c r="J82" i="59"/>
  <c r="I82" i="59"/>
  <c r="H82" i="59"/>
  <c r="G82" i="59"/>
  <c r="F82" i="59"/>
  <c r="E82" i="59"/>
  <c r="K82" i="59" s="1"/>
  <c r="D82" i="59"/>
  <c r="C82" i="59"/>
  <c r="J81" i="59"/>
  <c r="I81" i="59"/>
  <c r="H81" i="59"/>
  <c r="G81" i="59"/>
  <c r="F81" i="59"/>
  <c r="E81" i="59"/>
  <c r="D81" i="59"/>
  <c r="C81" i="59"/>
  <c r="K81" i="59" s="1"/>
  <c r="J80" i="59"/>
  <c r="I80" i="59"/>
  <c r="H80" i="59"/>
  <c r="G80" i="59"/>
  <c r="F80" i="59"/>
  <c r="E80" i="59"/>
  <c r="K80" i="59" s="1"/>
  <c r="D80" i="59"/>
  <c r="C80" i="59"/>
  <c r="J79" i="59"/>
  <c r="I79" i="59"/>
  <c r="H79" i="59"/>
  <c r="G79" i="59"/>
  <c r="F79" i="59"/>
  <c r="E79" i="59"/>
  <c r="D79" i="59"/>
  <c r="C79" i="59"/>
  <c r="K79" i="59" s="1"/>
  <c r="J78" i="59"/>
  <c r="I78" i="59"/>
  <c r="H78" i="59"/>
  <c r="G78" i="59"/>
  <c r="F78" i="59"/>
  <c r="E78" i="59"/>
  <c r="K78" i="59" s="1"/>
  <c r="D78" i="59"/>
  <c r="C78" i="59"/>
  <c r="J77" i="59"/>
  <c r="I77" i="59"/>
  <c r="H77" i="59"/>
  <c r="G77" i="59"/>
  <c r="F77" i="59"/>
  <c r="E77" i="59"/>
  <c r="D77" i="59"/>
  <c r="C77" i="59"/>
  <c r="K77" i="59" s="1"/>
  <c r="J76" i="59"/>
  <c r="I76" i="59"/>
  <c r="H76" i="59"/>
  <c r="G76" i="59"/>
  <c r="F76" i="59"/>
  <c r="E76" i="59"/>
  <c r="K76" i="59" s="1"/>
  <c r="D76" i="59"/>
  <c r="C76" i="59"/>
  <c r="J73" i="59"/>
  <c r="I73" i="59"/>
  <c r="H73" i="59"/>
  <c r="G73" i="59"/>
  <c r="F73" i="59"/>
  <c r="E73" i="59"/>
  <c r="D73" i="59"/>
  <c r="C73" i="59"/>
  <c r="K72" i="59"/>
  <c r="K71" i="59"/>
  <c r="K70" i="59"/>
  <c r="K69" i="59"/>
  <c r="K68" i="59"/>
  <c r="K67" i="59"/>
  <c r="K66" i="59"/>
  <c r="K65" i="59"/>
  <c r="K64" i="59"/>
  <c r="K63" i="59"/>
  <c r="K62" i="59"/>
  <c r="K73" i="59" s="1"/>
  <c r="J59" i="59"/>
  <c r="I59" i="59"/>
  <c r="H59" i="59"/>
  <c r="G59" i="59"/>
  <c r="F59" i="59"/>
  <c r="E59" i="59"/>
  <c r="D59" i="59"/>
  <c r="C59" i="59"/>
  <c r="K58" i="59"/>
  <c r="K57" i="59"/>
  <c r="K56" i="59"/>
  <c r="K55" i="59"/>
  <c r="K54" i="59"/>
  <c r="K53" i="59"/>
  <c r="K52" i="59"/>
  <c r="K51" i="59"/>
  <c r="K50" i="59"/>
  <c r="K49" i="59"/>
  <c r="K48" i="59"/>
  <c r="K59" i="59" s="1"/>
  <c r="J45" i="59"/>
  <c r="I45" i="59"/>
  <c r="H45" i="59"/>
  <c r="G45" i="59"/>
  <c r="F45" i="59"/>
  <c r="E45" i="59"/>
  <c r="D45" i="59"/>
  <c r="C45" i="59"/>
  <c r="K44" i="59"/>
  <c r="K43" i="59"/>
  <c r="K42" i="59"/>
  <c r="K41" i="59"/>
  <c r="K40" i="59"/>
  <c r="K39" i="59"/>
  <c r="K38" i="59"/>
  <c r="K37" i="59"/>
  <c r="K36" i="59"/>
  <c r="K35" i="59"/>
  <c r="K34" i="59"/>
  <c r="K45" i="59" s="1"/>
  <c r="J31" i="59"/>
  <c r="I31" i="59"/>
  <c r="I87" i="59" s="1"/>
  <c r="H31" i="59"/>
  <c r="H87" i="59" s="1"/>
  <c r="G31" i="59"/>
  <c r="F31" i="59"/>
  <c r="E31" i="59"/>
  <c r="D31" i="59"/>
  <c r="C31" i="59"/>
  <c r="C87" i="59" s="1"/>
  <c r="K30" i="59"/>
  <c r="K29" i="59"/>
  <c r="K28" i="59"/>
  <c r="K27" i="59"/>
  <c r="K26" i="59"/>
  <c r="K25" i="59"/>
  <c r="K24" i="59"/>
  <c r="K23" i="59"/>
  <c r="K22" i="59"/>
  <c r="K21" i="59"/>
  <c r="K20" i="59"/>
  <c r="K31" i="59" s="1"/>
  <c r="J17" i="59"/>
  <c r="J87" i="59" s="1"/>
  <c r="I17" i="59"/>
  <c r="H17" i="59"/>
  <c r="G17" i="59"/>
  <c r="G87" i="59" s="1"/>
  <c r="F17" i="59"/>
  <c r="F87" i="59" s="1"/>
  <c r="E17" i="59"/>
  <c r="E87" i="59" s="1"/>
  <c r="D17" i="59"/>
  <c r="D87" i="59" s="1"/>
  <c r="C17" i="59"/>
  <c r="K16" i="59"/>
  <c r="K15" i="59"/>
  <c r="K14" i="59"/>
  <c r="K13" i="59"/>
  <c r="K12" i="59"/>
  <c r="K11" i="59"/>
  <c r="K10" i="59"/>
  <c r="K9" i="59"/>
  <c r="K8" i="59"/>
  <c r="K7" i="59"/>
  <c r="K6" i="59"/>
  <c r="K17" i="59" s="1"/>
  <c r="J114" i="1"/>
  <c r="I114" i="1"/>
  <c r="H114" i="1"/>
  <c r="G114" i="1"/>
  <c r="F114" i="1"/>
  <c r="E114" i="1"/>
  <c r="K114" i="1" s="1"/>
  <c r="D114" i="1"/>
  <c r="C114" i="1"/>
  <c r="J113" i="1"/>
  <c r="I113" i="1"/>
  <c r="H113" i="1"/>
  <c r="G113" i="1"/>
  <c r="F113" i="1"/>
  <c r="E113" i="1"/>
  <c r="D113" i="1"/>
  <c r="C113" i="1"/>
  <c r="K113" i="1" s="1"/>
  <c r="J112" i="1"/>
  <c r="I112" i="1"/>
  <c r="H112" i="1"/>
  <c r="G112" i="1"/>
  <c r="F112" i="1"/>
  <c r="E112" i="1"/>
  <c r="K112" i="1" s="1"/>
  <c r="D112" i="1"/>
  <c r="C112" i="1"/>
  <c r="J111" i="1"/>
  <c r="I111" i="1"/>
  <c r="H111" i="1"/>
  <c r="G111" i="1"/>
  <c r="F111" i="1"/>
  <c r="E111" i="1"/>
  <c r="D111" i="1"/>
  <c r="C111" i="1"/>
  <c r="K111" i="1" s="1"/>
  <c r="J110" i="1"/>
  <c r="I110" i="1"/>
  <c r="H110" i="1"/>
  <c r="G110" i="1"/>
  <c r="F110" i="1"/>
  <c r="E110" i="1"/>
  <c r="K110" i="1" s="1"/>
  <c r="D110" i="1"/>
  <c r="C110" i="1"/>
  <c r="J109" i="1"/>
  <c r="I109" i="1"/>
  <c r="H109" i="1"/>
  <c r="G109" i="1"/>
  <c r="F109" i="1"/>
  <c r="E109" i="1"/>
  <c r="D109" i="1"/>
  <c r="C109" i="1"/>
  <c r="K109" i="1" s="1"/>
  <c r="J108" i="1"/>
  <c r="I108" i="1"/>
  <c r="H108" i="1"/>
  <c r="G108" i="1"/>
  <c r="F108" i="1"/>
  <c r="E108" i="1"/>
  <c r="D108" i="1"/>
  <c r="C108" i="1"/>
  <c r="J107" i="1"/>
  <c r="I107" i="1"/>
  <c r="H107" i="1"/>
  <c r="G107" i="1"/>
  <c r="F107" i="1"/>
  <c r="E107" i="1"/>
  <c r="D107" i="1"/>
  <c r="C107" i="1"/>
  <c r="J106" i="1"/>
  <c r="I106" i="1"/>
  <c r="H106" i="1"/>
  <c r="G106" i="1"/>
  <c r="F106" i="1"/>
  <c r="E106" i="1"/>
  <c r="K106" i="1" s="1"/>
  <c r="D106" i="1"/>
  <c r="C106" i="1"/>
  <c r="J105" i="1"/>
  <c r="I105" i="1"/>
  <c r="H105" i="1"/>
  <c r="G105" i="1"/>
  <c r="F105" i="1"/>
  <c r="E105" i="1"/>
  <c r="D105" i="1"/>
  <c r="C105" i="1"/>
  <c r="K105" i="1" s="1"/>
  <c r="J104" i="1"/>
  <c r="I104" i="1"/>
  <c r="H104" i="1"/>
  <c r="G104" i="1"/>
  <c r="F104" i="1"/>
  <c r="E104" i="1"/>
  <c r="K104" i="1" s="1"/>
  <c r="D104" i="1"/>
  <c r="C104" i="1"/>
  <c r="J101" i="1"/>
  <c r="I101" i="1"/>
  <c r="H101" i="1"/>
  <c r="G101" i="1"/>
  <c r="F101" i="1"/>
  <c r="E101" i="1"/>
  <c r="D101" i="1"/>
  <c r="C101" i="1"/>
  <c r="K100" i="1"/>
  <c r="K99" i="1"/>
  <c r="K98" i="1"/>
  <c r="K97" i="1"/>
  <c r="K96" i="1"/>
  <c r="K95" i="1"/>
  <c r="K94" i="1"/>
  <c r="K93" i="1"/>
  <c r="K92" i="1"/>
  <c r="K91" i="1"/>
  <c r="K90" i="1"/>
  <c r="K101" i="1" s="1"/>
  <c r="J87" i="1"/>
  <c r="I87" i="1"/>
  <c r="H87" i="1"/>
  <c r="G87" i="1"/>
  <c r="F87" i="1"/>
  <c r="E87" i="1"/>
  <c r="D87" i="1"/>
  <c r="C87" i="1"/>
  <c r="K86" i="1"/>
  <c r="K85" i="1"/>
  <c r="K84" i="1"/>
  <c r="K83" i="1"/>
  <c r="K82" i="1"/>
  <c r="K81" i="1"/>
  <c r="K80" i="1"/>
  <c r="K79" i="1"/>
  <c r="K78" i="1"/>
  <c r="K77" i="1"/>
  <c r="K76" i="1"/>
  <c r="K87" i="1" s="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48" i="1"/>
  <c r="K59" i="1" s="1"/>
  <c r="J45" i="1"/>
  <c r="I45" i="1"/>
  <c r="H45" i="1"/>
  <c r="G45" i="1"/>
  <c r="F45" i="1"/>
  <c r="E45" i="1"/>
  <c r="D45" i="1"/>
  <c r="C45" i="1"/>
  <c r="K44" i="1"/>
  <c r="K43" i="1"/>
  <c r="K42" i="1"/>
  <c r="K41" i="1"/>
  <c r="K40" i="1"/>
  <c r="K39" i="1"/>
  <c r="K38" i="1"/>
  <c r="K37" i="1"/>
  <c r="K36" i="1"/>
  <c r="K35" i="1"/>
  <c r="K34" i="1"/>
  <c r="K45" i="1" s="1"/>
  <c r="J31" i="1"/>
  <c r="I31" i="1"/>
  <c r="H31" i="1"/>
  <c r="G31" i="1"/>
  <c r="F31" i="1"/>
  <c r="E31" i="1"/>
  <c r="D31" i="1"/>
  <c r="C31" i="1"/>
  <c r="K30" i="1"/>
  <c r="K29" i="1"/>
  <c r="K28" i="1"/>
  <c r="K27" i="1"/>
  <c r="K26" i="1"/>
  <c r="K25" i="1"/>
  <c r="K24" i="1"/>
  <c r="K23" i="1"/>
  <c r="K22" i="1"/>
  <c r="K21" i="1"/>
  <c r="K20" i="1"/>
  <c r="K31" i="1" s="1"/>
  <c r="J17" i="1"/>
  <c r="I17" i="1"/>
  <c r="H17" i="1"/>
  <c r="H115" i="1" s="1"/>
  <c r="G17" i="1"/>
  <c r="F17" i="1"/>
  <c r="E17" i="1"/>
  <c r="E115" i="1" s="1"/>
  <c r="D17" i="1"/>
  <c r="C17" i="1"/>
  <c r="K16" i="1"/>
  <c r="K15" i="1"/>
  <c r="K14" i="1"/>
  <c r="K13" i="1"/>
  <c r="K12" i="1"/>
  <c r="K11" i="1"/>
  <c r="K10" i="1"/>
  <c r="K9" i="1"/>
  <c r="K8" i="1"/>
  <c r="K7" i="1"/>
  <c r="K6" i="1"/>
  <c r="K17" i="1" s="1"/>
  <c r="P115" i="19" l="1"/>
  <c r="F115" i="19"/>
  <c r="D115" i="19"/>
  <c r="E115" i="19"/>
  <c r="D115" i="1"/>
  <c r="K107" i="1"/>
  <c r="F115" i="1"/>
  <c r="J115" i="1"/>
  <c r="G115" i="1"/>
  <c r="C115" i="1"/>
  <c r="I115" i="1"/>
  <c r="K108" i="1"/>
  <c r="M115" i="19"/>
  <c r="N115" i="19"/>
  <c r="L115" i="19"/>
  <c r="J16" i="32"/>
  <c r="K129" i="17"/>
  <c r="K87" i="14"/>
  <c r="K129" i="47"/>
  <c r="K87" i="59"/>
  <c r="K115" i="1" l="1"/>
  <c r="K24" i="58"/>
  <c r="J24" i="58"/>
  <c r="H23" i="58"/>
  <c r="J20" i="58"/>
  <c r="F20" i="58"/>
  <c r="B20" i="58"/>
  <c r="H18" i="58"/>
  <c r="J17" i="58"/>
  <c r="H17" i="58"/>
  <c r="F17" i="58"/>
  <c r="B17" i="58"/>
  <c r="H15" i="58"/>
  <c r="J14" i="58"/>
  <c r="H14" i="58"/>
  <c r="F14" i="58"/>
  <c r="B14" i="58"/>
  <c r="J11" i="58"/>
  <c r="F11" i="58"/>
  <c r="B11" i="58"/>
  <c r="H9" i="58"/>
  <c r="J8" i="58"/>
  <c r="H8" i="58"/>
  <c r="F8" i="58"/>
  <c r="B8" i="58"/>
  <c r="H6" i="58"/>
  <c r="J5" i="58"/>
  <c r="H5" i="58"/>
  <c r="F5" i="58"/>
  <c r="B5" i="58"/>
  <c r="J255" i="43"/>
  <c r="I255" i="43"/>
  <c r="H255" i="43"/>
  <c r="G255" i="43"/>
  <c r="F255" i="43"/>
  <c r="E255" i="43"/>
  <c r="D255" i="43"/>
  <c r="C255" i="43"/>
  <c r="B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55" i="43" s="1"/>
  <c r="E9" i="61"/>
  <c r="E8" i="61"/>
  <c r="E7" i="61"/>
  <c r="E6" i="61"/>
  <c r="E5" i="61"/>
  <c r="E4" i="61"/>
  <c r="G25" i="64" l="1"/>
  <c r="F25" i="64"/>
  <c r="D25" i="64"/>
  <c r="I24" i="64"/>
  <c r="G24" i="64"/>
  <c r="D24" i="64"/>
  <c r="C24" i="64"/>
  <c r="I23" i="64"/>
  <c r="I25" i="64" s="1"/>
  <c r="H23" i="64"/>
  <c r="H25" i="64" s="1"/>
  <c r="F23" i="64"/>
  <c r="E23" i="64"/>
  <c r="E25" i="64" s="1"/>
  <c r="D23" i="64"/>
  <c r="C23" i="64"/>
  <c r="C25" i="64" s="1"/>
  <c r="B23" i="64"/>
  <c r="B25" i="64" s="1"/>
  <c r="I22" i="64"/>
  <c r="H22" i="64"/>
  <c r="H24" i="64" s="1"/>
  <c r="F22" i="64"/>
  <c r="F24" i="64" s="1"/>
  <c r="E22" i="64"/>
  <c r="E24" i="64" s="1"/>
  <c r="D22" i="64"/>
  <c r="C22" i="64"/>
  <c r="B22" i="64"/>
  <c r="B24" i="64" s="1"/>
  <c r="J21" i="64"/>
  <c r="J20" i="64"/>
  <c r="J19" i="64"/>
  <c r="J18" i="64"/>
  <c r="J17" i="64"/>
  <c r="J16" i="64"/>
  <c r="J15" i="64"/>
  <c r="J14" i="64"/>
  <c r="J13" i="64"/>
  <c r="J12" i="64"/>
  <c r="J11" i="64"/>
  <c r="J10" i="64"/>
  <c r="J9" i="64"/>
  <c r="J8" i="64"/>
  <c r="J7" i="64"/>
  <c r="J23" i="64" s="1"/>
  <c r="J25" i="64" s="1"/>
  <c r="J6" i="64"/>
  <c r="J22" i="64" s="1"/>
  <c r="J24" i="64" s="1"/>
  <c r="J5" i="64"/>
  <c r="J4" i="64"/>
  <c r="K74" i="23"/>
  <c r="J74" i="23"/>
  <c r="I74" i="23"/>
  <c r="H74" i="23"/>
  <c r="G74" i="23"/>
  <c r="F74" i="23"/>
  <c r="E74" i="23"/>
  <c r="D74" i="23"/>
  <c r="L74" i="23" s="1"/>
  <c r="C74" i="23"/>
  <c r="M74" i="23" s="1"/>
  <c r="B74" i="23"/>
  <c r="M73" i="23"/>
  <c r="L73" i="23"/>
  <c r="M72" i="23"/>
  <c r="L72" i="23"/>
  <c r="M71" i="23"/>
  <c r="L71" i="23"/>
  <c r="M70" i="23"/>
  <c r="L70" i="23"/>
  <c r="L66" i="23"/>
  <c r="K66" i="23"/>
  <c r="J66" i="23"/>
  <c r="I66" i="23"/>
  <c r="H66" i="23"/>
  <c r="G66" i="23"/>
  <c r="F66" i="23"/>
  <c r="E66" i="23"/>
  <c r="M66" i="23" s="1"/>
  <c r="D66" i="23"/>
  <c r="C66" i="23"/>
  <c r="B66" i="23"/>
  <c r="M65" i="23"/>
  <c r="L65" i="23"/>
  <c r="M64" i="23"/>
  <c r="L64" i="23"/>
  <c r="M63" i="23"/>
  <c r="L63" i="23"/>
  <c r="M62" i="23"/>
  <c r="L62" i="23"/>
  <c r="K58" i="23"/>
  <c r="J58" i="23"/>
  <c r="I58" i="23"/>
  <c r="H58" i="23"/>
  <c r="G58" i="23"/>
  <c r="M58" i="23" s="1"/>
  <c r="F58" i="23"/>
  <c r="E58" i="23"/>
  <c r="D58" i="23"/>
  <c r="C58" i="23"/>
  <c r="B58" i="23"/>
  <c r="L58" i="23" s="1"/>
  <c r="M57" i="23"/>
  <c r="L57" i="23"/>
  <c r="M56" i="23"/>
  <c r="L56" i="23"/>
  <c r="M55" i="23"/>
  <c r="L55" i="23"/>
  <c r="M54" i="23"/>
  <c r="L54" i="23"/>
  <c r="K50" i="23"/>
  <c r="J50" i="23"/>
  <c r="I50" i="23"/>
  <c r="H50" i="23"/>
  <c r="G50" i="23"/>
  <c r="F50" i="23"/>
  <c r="E50" i="23"/>
  <c r="D50" i="23"/>
  <c r="L50" i="23" s="1"/>
  <c r="C50" i="23"/>
  <c r="M50" i="23" s="1"/>
  <c r="B50" i="23"/>
  <c r="M49" i="23"/>
  <c r="L49" i="23"/>
  <c r="M48" i="23"/>
  <c r="L48" i="23"/>
  <c r="M47" i="23"/>
  <c r="L47" i="23"/>
  <c r="M46" i="23"/>
  <c r="L46" i="23"/>
  <c r="K42" i="23"/>
  <c r="J42" i="23"/>
  <c r="I42" i="23"/>
  <c r="H42" i="23"/>
  <c r="G42" i="23"/>
  <c r="F42" i="23"/>
  <c r="L42" i="23" s="1"/>
  <c r="E42" i="23"/>
  <c r="M42" i="23" s="1"/>
  <c r="D42" i="23"/>
  <c r="C42" i="23"/>
  <c r="B42" i="23"/>
  <c r="M41" i="23"/>
  <c r="L41" i="23"/>
  <c r="M40" i="23"/>
  <c r="L40" i="23"/>
  <c r="M39" i="23"/>
  <c r="L39" i="23"/>
  <c r="M38" i="23"/>
  <c r="L38" i="23"/>
  <c r="M34" i="23"/>
  <c r="K34" i="23"/>
  <c r="J34" i="23"/>
  <c r="I34" i="23"/>
  <c r="H34" i="23"/>
  <c r="G34" i="23"/>
  <c r="F34" i="23"/>
  <c r="E34" i="23"/>
  <c r="D34" i="23"/>
  <c r="C34" i="23"/>
  <c r="B34" i="23"/>
  <c r="L34" i="23" s="1"/>
  <c r="M33" i="23"/>
  <c r="L33" i="23"/>
  <c r="M32" i="23"/>
  <c r="L32" i="23"/>
  <c r="M31" i="23"/>
  <c r="L31" i="23"/>
  <c r="M30" i="23"/>
  <c r="L30" i="23"/>
  <c r="K26" i="23"/>
  <c r="J26" i="23"/>
  <c r="J75" i="23" s="1"/>
  <c r="I26" i="23"/>
  <c r="I75" i="23" s="1"/>
  <c r="H26" i="23"/>
  <c r="G26" i="23"/>
  <c r="F26" i="23"/>
  <c r="E26" i="23"/>
  <c r="D26" i="23"/>
  <c r="D75" i="23" s="1"/>
  <c r="C26" i="23"/>
  <c r="C75" i="23" s="1"/>
  <c r="B26" i="23"/>
  <c r="M25" i="23"/>
  <c r="L25" i="23"/>
  <c r="M24" i="23"/>
  <c r="L24" i="23"/>
  <c r="M23" i="23"/>
  <c r="L23" i="23"/>
  <c r="M22" i="23"/>
  <c r="L22" i="23"/>
  <c r="K18" i="23"/>
  <c r="K75" i="23" s="1"/>
  <c r="J18" i="23"/>
  <c r="I18" i="23"/>
  <c r="H18" i="23"/>
  <c r="G18" i="23"/>
  <c r="F18" i="23"/>
  <c r="L18" i="23" s="1"/>
  <c r="E18" i="23"/>
  <c r="M18" i="23" s="1"/>
  <c r="D18" i="23"/>
  <c r="C18" i="23"/>
  <c r="B18" i="23"/>
  <c r="M17" i="23"/>
  <c r="L17" i="23"/>
  <c r="M16" i="23"/>
  <c r="L16" i="23"/>
  <c r="M15" i="23"/>
  <c r="L15" i="23"/>
  <c r="M14" i="23"/>
  <c r="L14" i="23"/>
  <c r="K10" i="23"/>
  <c r="J10" i="23"/>
  <c r="I10" i="23"/>
  <c r="H10" i="23"/>
  <c r="H75" i="23" s="1"/>
  <c r="G10" i="23"/>
  <c r="G75" i="23" s="1"/>
  <c r="F10" i="23"/>
  <c r="F75" i="23" s="1"/>
  <c r="E10" i="23"/>
  <c r="D10" i="23"/>
  <c r="C10" i="23"/>
  <c r="B10" i="23"/>
  <c r="B75" i="23" s="1"/>
  <c r="M9" i="23"/>
  <c r="L9" i="23"/>
  <c r="M8" i="23"/>
  <c r="L8" i="23"/>
  <c r="M7" i="23"/>
  <c r="L7" i="23"/>
  <c r="M6" i="23"/>
  <c r="L6" i="23"/>
  <c r="Y10" i="67"/>
  <c r="X10" i="67"/>
  <c r="Y9" i="67"/>
  <c r="X9" i="67"/>
  <c r="Y8" i="67"/>
  <c r="X8" i="67"/>
  <c r="Y7" i="67"/>
  <c r="X7" i="67"/>
  <c r="Y6" i="67"/>
  <c r="X6" i="67"/>
  <c r="Y5" i="67"/>
  <c r="X5" i="67"/>
  <c r="M21" i="66"/>
  <c r="L21" i="66"/>
  <c r="K21" i="66"/>
  <c r="J21" i="66"/>
  <c r="I21" i="66"/>
  <c r="H21" i="66"/>
  <c r="G21" i="66"/>
  <c r="F21" i="66"/>
  <c r="E21" i="66"/>
  <c r="D21" i="66"/>
  <c r="B21" i="66" s="1"/>
  <c r="N21" i="66" s="1"/>
  <c r="C21" i="66"/>
  <c r="M20" i="66"/>
  <c r="L20" i="66"/>
  <c r="K20" i="66"/>
  <c r="J20" i="66"/>
  <c r="I20" i="66"/>
  <c r="H20" i="66"/>
  <c r="G20" i="66"/>
  <c r="F20" i="66"/>
  <c r="E20" i="66"/>
  <c r="D20" i="66"/>
  <c r="C20" i="66"/>
  <c r="B20" i="66" s="1"/>
  <c r="N20" i="66" s="1"/>
  <c r="B19" i="66"/>
  <c r="N19" i="66" s="1"/>
  <c r="N18" i="66"/>
  <c r="B18" i="66"/>
  <c r="N17" i="66"/>
  <c r="B17" i="66"/>
  <c r="B16" i="66"/>
  <c r="N16" i="66" s="1"/>
  <c r="N15" i="66"/>
  <c r="B15" i="66"/>
  <c r="N14" i="66"/>
  <c r="B14" i="66"/>
  <c r="B13" i="66"/>
  <c r="N13" i="66" s="1"/>
  <c r="N12" i="66"/>
  <c r="B12" i="66"/>
  <c r="N11" i="66"/>
  <c r="B11" i="66"/>
  <c r="B10" i="66"/>
  <c r="N10" i="66" s="1"/>
  <c r="N9" i="66"/>
  <c r="B9" i="66"/>
  <c r="N8" i="66"/>
  <c r="B8" i="66"/>
  <c r="B7" i="66"/>
  <c r="N7" i="66" s="1"/>
  <c r="N6" i="66"/>
  <c r="B6" i="66"/>
  <c r="N5" i="66"/>
  <c r="B5" i="66"/>
  <c r="B4" i="66"/>
  <c r="N4" i="66" s="1"/>
  <c r="L75" i="23" l="1"/>
  <c r="L10" i="23"/>
  <c r="E75" i="23"/>
  <c r="M75" i="23" s="1"/>
  <c r="L26" i="23"/>
  <c r="M26" i="23"/>
  <c r="C11" i="36" l="1"/>
  <c r="N11" i="67" l="1"/>
  <c r="O11" i="67"/>
  <c r="W11" i="67" l="1"/>
  <c r="V11" i="67"/>
  <c r="U11" i="67"/>
  <c r="T11" i="67"/>
  <c r="S11" i="67"/>
  <c r="R11" i="67"/>
  <c r="Q11" i="67"/>
  <c r="P11" i="67"/>
  <c r="M11" i="67"/>
  <c r="L11" i="67"/>
  <c r="K11" i="67"/>
  <c r="J11" i="67"/>
  <c r="I11" i="67"/>
  <c r="H11" i="67"/>
  <c r="G11" i="67"/>
  <c r="F11" i="67"/>
  <c r="E11" i="67"/>
  <c r="D11" i="67"/>
  <c r="C11" i="67"/>
  <c r="B11" i="67"/>
  <c r="Y11" i="67" l="1"/>
  <c r="X11" i="67"/>
  <c r="E16" i="57" l="1"/>
  <c r="E17" i="57"/>
  <c r="B11" i="36" l="1"/>
  <c r="I4" i="7" l="1"/>
  <c r="I3" i="7"/>
</calcChain>
</file>

<file path=xl/sharedStrings.xml><?xml version="1.0" encoding="utf-8"?>
<sst xmlns="http://schemas.openxmlformats.org/spreadsheetml/2006/main" count="2478" uniqueCount="624">
  <si>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</si>
  <si>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</si>
  <si>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</si>
  <si>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</si>
  <si>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</si>
  <si>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</si>
  <si>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</si>
  <si>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</si>
  <si>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</si>
  <si>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</si>
  <si>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</si>
  <si>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</si>
  <si>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Název programu 1</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</si>
  <si>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</si>
  <si>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</si>
  <si>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</si>
  <si>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</si>
  <si>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</si>
  <si>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</si>
  <si>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</si>
  <si>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</si>
  <si>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</si>
  <si>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</si>
  <si>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</si>
  <si>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</si>
  <si>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</si>
  <si>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</si>
  <si>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</si>
  <si>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</si>
  <si>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</si>
  <si>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</si>
  <si>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</si>
  <si>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</si>
  <si>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</si>
  <si>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</si>
  <si>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</si>
  <si>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</si>
  <si>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</si>
  <si>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</si>
  <si>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</si>
  <si>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</si>
  <si>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</si>
  <si>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</si>
  <si>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</si>
  <si>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</si>
  <si>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</si>
  <si>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</si>
  <si>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</si>
  <si>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</si>
  <si>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</si>
  <si>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</si>
  <si>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</si>
  <si>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</si>
  <si>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</si>
  <si>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</si>
  <si>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</si>
  <si>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</si>
  <si>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</si>
  <si>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</si>
  <si>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</si>
  <si>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</si>
  <si>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</si>
  <si>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</si>
  <si>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</si>
  <si>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</si>
  <si>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</si>
  <si>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</si>
  <si>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</si>
  <si>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</si>
  <si>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</si>
  <si>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</si>
  <si>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</si>
  <si>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</si>
  <si>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</si>
  <si>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</si>
  <si>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</si>
  <si>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2</t>
  </si>
  <si>
    <t>Celkem žen</t>
  </si>
  <si>
    <t>Počet aktivních studií k 31. 12.</t>
  </si>
  <si>
    <t xml:space="preserve">Z toho počet žen celkem </t>
  </si>
  <si>
    <t>Z toho počet cizinců celkem</t>
  </si>
  <si>
    <t>Z toho počet cizinců na Fakultě 2</t>
  </si>
  <si>
    <t>Počet přijetí</t>
  </si>
  <si>
    <t>Počet zápisů ke studiu</t>
  </si>
  <si>
    <t>Počty žen na ostatních pracovištích</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</si>
  <si>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</si>
  <si>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</si>
  <si>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</si>
  <si>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</si>
  <si>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</si>
  <si>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</si>
  <si>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</si>
  <si>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</si>
  <si>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</si>
  <si>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</si>
  <si>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</si>
  <si>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</si>
  <si>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</si>
  <si>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</si>
  <si>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</si>
  <si>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</si>
  <si>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</si>
  <si>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</si>
  <si>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</si>
  <si>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</si>
  <si>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</si>
  <si>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</si>
  <si>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</si>
  <si>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</si>
  <si>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</si>
  <si>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</si>
  <si>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</si>
  <si>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</si>
  <si>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</si>
  <si>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</si>
  <si>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</si>
  <si>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</si>
  <si>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</si>
  <si>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</si>
  <si>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</si>
  <si>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</si>
  <si>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</si>
  <si>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</si>
  <si>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</si>
  <si>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</si>
  <si>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</si>
  <si>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</si>
  <si>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</si>
  <si>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</si>
  <si>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</si>
  <si>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</si>
  <si>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</si>
  <si>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</si>
  <si>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</si>
  <si>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</si>
  <si>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</si>
  <si>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</si>
  <si>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</si>
  <si>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</si>
  <si>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</si>
  <si>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</si>
  <si>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</si>
  <si>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</si>
  <si>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</si>
  <si>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</si>
  <si>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</si>
  <si>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</si>
  <si>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</si>
  <si>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</si>
  <si>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</si>
  <si>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</si>
  <si>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</si>
  <si>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</si>
  <si>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</si>
  <si>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</si>
  <si>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</si>
  <si>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</si>
  <si>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</si>
  <si>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</si>
  <si>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</si>
  <si>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</si>
  <si>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</si>
  <si>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</si>
  <si>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</si>
  <si>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</si>
  <si>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</si>
  <si>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</si>
  <si>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</si>
  <si>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</si>
  <si>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</si>
  <si>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</si>
  <si>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</si>
  <si>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</si>
  <si>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</si>
  <si>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</si>
  <si>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</si>
  <si>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</si>
  <si>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</si>
  <si>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</si>
  <si>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</si>
  <si>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</si>
  <si>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</si>
  <si>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</si>
  <si>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</si>
  <si>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</si>
  <si>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</si>
  <si>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</si>
  <si>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</si>
  <si>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</si>
  <si>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</si>
  <si>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</si>
  <si>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</si>
  <si>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</si>
  <si>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</si>
  <si>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</si>
  <si>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</si>
  <si>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</si>
  <si>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</si>
  <si>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</si>
  <si>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</si>
  <si>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</si>
  <si>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</si>
  <si>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</si>
  <si>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</si>
  <si>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</si>
  <si>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</si>
  <si>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</si>
  <si>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</si>
  <si>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</si>
  <si>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</si>
  <si>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</si>
  <si>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</si>
  <si>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</si>
  <si>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</si>
  <si>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</si>
  <si>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</si>
  <si>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</si>
  <si>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</si>
  <si>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</si>
  <si>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</si>
  <si>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</si>
  <si>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</si>
  <si>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</si>
  <si>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</si>
  <si>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</si>
  <si>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</si>
  <si>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</si>
  <si>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</si>
  <si>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</si>
  <si>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</si>
  <si>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</si>
  <si>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</si>
  <si>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</si>
  <si>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</si>
  <si>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</si>
  <si>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</si>
  <si>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</si>
  <si>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</si>
  <si>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</si>
  <si>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</si>
  <si>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</si>
  <si>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</si>
  <si>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</si>
  <si>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</si>
  <si>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</si>
  <si>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</si>
  <si>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</si>
  <si>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</si>
  <si>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</si>
  <si>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</si>
  <si>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</si>
  <si>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</si>
  <si>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</si>
  <si>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</si>
  <si>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</si>
  <si>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</si>
  <si>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</si>
  <si>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</si>
  <si>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</si>
  <si>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</si>
  <si>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</si>
  <si>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</si>
  <si>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</si>
  <si>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</si>
  <si>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</si>
  <si>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</si>
  <si>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</si>
  <si>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</si>
  <si>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</si>
  <si>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</si>
  <si>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</si>
  <si>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</si>
  <si>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</si>
  <si>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</si>
  <si>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</si>
  <si>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</si>
  <si>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</si>
  <si>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</si>
  <si>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</si>
  <si>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</si>
  <si>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</si>
  <si>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</si>
  <si>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</si>
  <si>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</si>
  <si>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</si>
  <si>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</si>
  <si>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</si>
  <si>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</si>
  <si>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</si>
  <si>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</si>
  <si>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</si>
  <si>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</si>
  <si>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</si>
  <si>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</si>
  <si>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</si>
  <si>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</si>
  <si>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</si>
  <si>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</si>
  <si>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</si>
  <si>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</si>
  <si>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</si>
  <si>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</si>
  <si>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</si>
  <si>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</si>
  <si>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</si>
  <si>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</si>
  <si>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</si>
  <si>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</si>
  <si>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</si>
  <si>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</si>
  <si>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</si>
  <si>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</si>
  <si>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</si>
  <si>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</si>
  <si>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</si>
  <si>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</si>
  <si>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</si>
  <si>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</si>
  <si>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</si>
  <si>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</si>
  <si>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</si>
  <si>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</si>
  <si>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</si>
  <si>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</si>
  <si>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</si>
  <si>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</si>
  <si>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</si>
  <si>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</si>
  <si>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</si>
  <si>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</si>
  <si>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</si>
  <si>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</si>
  <si>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</si>
  <si>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</si>
  <si>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</si>
  <si>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</si>
  <si>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</si>
  <si>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</si>
  <si>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</si>
  <si>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</si>
  <si>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</si>
  <si>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</si>
  <si>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</si>
  <si>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</si>
  <si>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</si>
  <si>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</si>
  <si>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</si>
  <si>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</si>
  <si>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</si>
  <si>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</si>
  <si>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</si>
  <si>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</si>
  <si>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</si>
  <si>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</si>
  <si>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</si>
  <si>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</si>
  <si>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</si>
  <si>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</si>
  <si>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</si>
  <si>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</si>
  <si>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</si>
  <si>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</si>
  <si>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</si>
  <si>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</si>
  <si>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</si>
  <si>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</si>
  <si>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</si>
  <si>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</si>
  <si>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</si>
  <si>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</si>
  <si>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</si>
  <si>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</si>
  <si>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</si>
  <si>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</si>
  <si>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</si>
  <si>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</si>
  <si>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</si>
  <si>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</si>
  <si>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</si>
  <si>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</si>
  <si>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</si>
  <si>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</si>
  <si>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</si>
  <si>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</si>
  <si>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</si>
  <si>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</si>
  <si>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</si>
  <si>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</si>
  <si>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</si>
  <si>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</si>
  <si>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</si>
  <si>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</si>
  <si>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</si>
  <si>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</si>
  <si>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</si>
  <si>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</si>
  <si>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</si>
  <si>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</si>
  <si>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</si>
  <si>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</si>
  <si>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</si>
  <si>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</si>
  <si>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</si>
  <si>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</si>
  <si>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</si>
  <si>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</si>
  <si>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</si>
  <si>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</si>
  <si>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</si>
  <si>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</si>
  <si>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</si>
  <si>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</si>
  <si>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</si>
  <si>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</si>
  <si>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Věkový průměr nově jmenovaných***</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</si>
  <si>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</si>
  <si>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</si>
  <si>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</si>
  <si>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</si>
  <si>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</si>
  <si>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</si>
  <si>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</si>
  <si>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</si>
  <si>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</si>
  <si>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</si>
  <si>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</si>
  <si>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</si>
  <si>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</si>
  <si>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</si>
  <si>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r>
      <rPr>
        <b/>
        <sz val="12"/>
        <color theme="0"/>
        <rFont val="Calibri"/>
        <family val="2"/>
        <charset val="238"/>
      </rPr>
      <t xml:space="preserve">Tab. 6.6: </t>
    </r>
    <r>
      <rPr>
        <b/>
        <sz val="14"/>
        <color theme="0"/>
        <rFont val="Calibri"/>
        <family val="2"/>
        <charset val="238"/>
      </rPr>
      <t>Nově jmenovaní docenti a profesoři (počty)</t>
    </r>
  </si>
  <si>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</si>
  <si>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</si>
  <si>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</si>
  <si>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</si>
  <si>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</si>
  <si>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</si>
  <si>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</si>
  <si>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</si>
  <si>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</si>
  <si>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</si>
  <si>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</si>
  <si>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</si>
  <si>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</si>
  <si>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</si>
  <si>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</si>
  <si>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</si>
  <si>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</si>
  <si>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</si>
  <si>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</si>
  <si>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</si>
  <si>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</si>
  <si>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</si>
  <si>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</si>
  <si>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</si>
  <si>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</si>
  <si>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</si>
  <si>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</si>
  <si>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</si>
  <si>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</si>
  <si>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</si>
  <si>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</si>
  <si>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6.1: Akademičtí a vědečtí pracovníci a ostatní zaměstnanci celkem (průměrné přepočtené počty*)</t>
  </si>
  <si>
    <t>Ostatní zaměstnanci*****</t>
  </si>
  <si>
    <t>Postdoktorandi ("postdok")***</t>
  </si>
  <si>
    <t>Ostatní vědečtí, výzkumní a vývojoví pracovníci****</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</si>
  <si>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</si>
  <si>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</si>
  <si>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</si>
  <si>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</si>
  <si>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</si>
  <si>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</si>
  <si>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</si>
  <si>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</si>
  <si>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</si>
  <si>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</si>
  <si>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</si>
  <si>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</si>
  <si>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</si>
  <si>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</si>
  <si>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</si>
  <si>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</si>
  <si>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</si>
  <si>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</si>
  <si>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</si>
  <si>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</si>
  <si>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</si>
  <si>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</si>
  <si>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</si>
  <si>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</si>
  <si>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</si>
  <si>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</si>
  <si>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</si>
  <si>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</si>
  <si>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</si>
  <si>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</si>
  <si>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</si>
  <si>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</si>
  <si>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</si>
  <si>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</si>
  <si>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</si>
  <si>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</si>
  <si>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</si>
  <si>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</si>
  <si>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</si>
  <si>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</si>
  <si>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</si>
  <si>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</si>
  <si>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</si>
  <si>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</si>
  <si>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</si>
  <si>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</si>
  <si>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</si>
  <si>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Vědečtí a odborní pracovníci**</t>
  </si>
  <si>
    <t>Tab. 6.2: Věková struktura akademických, vědeckých a ostatních pracovníků (počty fyzických osob*)</t>
  </si>
  <si>
    <t>Vedoucí pracovník katedry/institutu/výzkumného pracoviště****</t>
  </si>
  <si>
    <t>Fakulty*, vysokoškoslské ústavy a ostatní pracoviště celkem</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</si>
  <si>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</si>
  <si>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</si>
  <si>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</si>
  <si>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</si>
  <si>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</si>
  <si>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</si>
  <si>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</si>
  <si>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</si>
  <si>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</si>
  <si>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</si>
  <si>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</si>
  <si>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</si>
  <si>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</si>
  <si>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</si>
  <si>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</si>
  <si>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</si>
  <si>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</si>
  <si>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</si>
  <si>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</si>
  <si>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</si>
  <si>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</si>
  <si>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</si>
  <si>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</si>
  <si>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</si>
  <si>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</si>
  <si>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</si>
  <si>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Počet smluv, které zůstaly v platnosti výjimkou ze zákazu ubytování plynoucí z vládních protipandemických opatření týkajících se ubytování. Jedná se např. o studenty s nařízenou pracovní povinností, dobrovolníky, studenty, kteří prohlásili vysokoškolskou kolej za své bydliště apod.</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</si>
  <si>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</si>
  <si>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Profesoři jmenovaní v roce 2021</t>
  </si>
  <si>
    <t>Docenti jmenovaní v roce 2021</t>
  </si>
  <si>
    <t>H2021/ 7. rámcový program EK</t>
  </si>
  <si>
    <t>Pozn.: *= Jedná se o nově vzniklé spin-off/start-up podniky podpořené vysokou školou v roce 2021 (počty).</t>
  </si>
  <si>
    <t xml:space="preserve">Pozn.: ***= Definice položek týkajících se příjmů a hodnoty v tabulce u těchto položek odpovídají Výroční zprávě o hospodaření pro rok 2021 pro VVŠ (tab. č. 6). SVŠ vyplní tyto položky dle uvážení. </t>
  </si>
  <si>
    <t>Počet podaných žádostí/rezervací o ubytování k 31/12/2021</t>
  </si>
  <si>
    <t>Počet kladně vyřízených žádostí/rezervací o ubytování k 31/12/2021</t>
  </si>
  <si>
    <t>Počet lůžkodnů v roce 2021</t>
  </si>
  <si>
    <t>Počet hlavních jídel vydaných v roce 2021 studentům</t>
  </si>
  <si>
    <t>Počet hlavních jídel vydaných v roce 2021 zaměstnancům vysoké školy</t>
  </si>
  <si>
    <t>Počet hlavních jídel vydaných v roce 2021 ostatním strávníkům</t>
  </si>
  <si>
    <t>V roce 2020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</si>
  <si>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2021 absolvovali zahraniční pobyt; započítávají se i ti studenti, jejichž pobyt začal v roce 2020. Započítávají se pouze studenti, jejichž pobyt trval více než 4 týdny (28 dní). Pokud VŠ uvádí i jinak dlouhé výjezdy, uvede to v poznámce k tabulce.</t>
  </si>
  <si>
    <t>Pozn.: *** = Přijíždějící studenti (tj. počty příjezdů) – kteří přijeli v roce 2021; započítávají se i ti studenti, jejichž pobyt začal v roce 2020. Započítávají se pouze studenti, jejichž pobyt trval více než 4 týdny (28 dní). Pokud VŠ uvádí i jinak dlouhé výjezdy, uvede to v poznámce k tabulce.</t>
  </si>
  <si>
    <t>Pozn.: **** = Vyjíždějící akademičtí pracovníci (tj. počty výjezdů) – kteří v roce 2021 absolvovali zahraniční pobyt; započítávají se i ti pracovníci, jejichž pobyt začal v roce 2020.</t>
  </si>
  <si>
    <t>Pozn.: ***** = Přijíždějící akademičtí pracovníci (tj. počty příjezdů) – kteří přijeli v roce 2021; započítávají se i ti pracovníci, jejichž pobyt začal v roce 2020.</t>
  </si>
  <si>
    <t xml:space="preserve">Pozn.: * = Vyjíždějící studenti (tj. počty výjezdů) – studenti, kteří v roce 2021 absolvovali (ukončili) zahraniční pobyt; započítávají se i ti studenti, jejichž pobyt začal v roce 2020. Započítávají se pouze studenti, jejichž pobyt trval alespoň 2 týdny (14 dní). </t>
  </si>
  <si>
    <t xml:space="preserve">Pozn.: ** = Přijíždějící studenti (tj. počty příjezdů) – studenti, kteří přijeli v roce 2021; započítávají se i ti studenti, jejichž pobyt začal v roce 2020. Započítávají se pouze studenti, jejichž pobyt trval alespoň 2 týdny (14 dní). </t>
  </si>
  <si>
    <t>Pozn.: *** = Vyjíždějící akademičtí/ostatní pracovníci (tj. počty výjezdů) – pracovníci, kteří v roce 2021 absolvovali (ukončili) zahraniční pobyt; započítávají se i ti pracovníci, jejichž pobyt začal v roce 2020. Započítávají se pouze pracovníci, jejichž pobyt trval alespoň 5 dní.</t>
  </si>
  <si>
    <t>Pozn.: **** = Přijíždějící akademičtí/ostatní pracovníci (tj. počty příjezdů) – pracovníci, kteří přijeli v roce 2021; započítávají se i ti pracovníci, jejichž pobyt začal v roce 2020. Započítávají se pouze pracovníci, jejichž pobyt trval alespoň 5 dní.</t>
  </si>
  <si>
    <t>Pozn.: = Elektronické jednotky zahrnují pouze jednotlivě nakupované tituly, nikoliv knihy a periodika, která jsou součástí předplácených „balíků“ od vydavatelů odborné a vědecké literatury.</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</si>
  <si>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</si>
  <si>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Univerzita Tomáše Bati ve Zlíně</t>
  </si>
  <si>
    <t>Fakulta technologická</t>
  </si>
  <si>
    <t xml:space="preserve">Počty žen na fakultě </t>
  </si>
  <si>
    <t>Fakulta logistiky a krizového řízení</t>
  </si>
  <si>
    <t>Počty žen na fakultě</t>
  </si>
  <si>
    <t>Fakulta aplikované informatiky</t>
  </si>
  <si>
    <t>Fakulta multimediálních komunikací</t>
  </si>
  <si>
    <t>Fakulta managementu a ekonomiky</t>
  </si>
  <si>
    <t>Fakulta humanitních studií</t>
  </si>
  <si>
    <t>Univerzitní institut</t>
  </si>
  <si>
    <t>UTB ve Zlíně - úroveň VŠ/rektorátu, nikoliv údaje za součásti VŠ</t>
  </si>
  <si>
    <t>Fakultalogistiky a krizového řízení</t>
  </si>
  <si>
    <t>Fakultamanagementu a ekonomiky</t>
  </si>
  <si>
    <t>Fakulta technologická*</t>
  </si>
  <si>
    <t>Fakulta managementu a ekonomiky *</t>
  </si>
  <si>
    <t>Fakulta multimediálních komunikací*</t>
  </si>
  <si>
    <t>Fakulta aplikované informatiky*</t>
  </si>
  <si>
    <t>Fakulta humanitních studií*</t>
  </si>
  <si>
    <t>Fakulta logistiky a krizového řízení*</t>
  </si>
  <si>
    <t>UTB - univerzitní programy*</t>
  </si>
  <si>
    <t>UTB Ve Zlíně</t>
  </si>
  <si>
    <t>FAI</t>
  </si>
  <si>
    <t>FMK</t>
  </si>
  <si>
    <t>FaME</t>
  </si>
  <si>
    <t>FLKŘ</t>
  </si>
  <si>
    <t>Fakulta managmentu a ekonomiky</t>
  </si>
  <si>
    <t>FT</t>
  </si>
  <si>
    <t>FHS</t>
  </si>
  <si>
    <t>UTB ve Zlíně</t>
  </si>
  <si>
    <t>Celoškolské pracoviště</t>
  </si>
  <si>
    <t>Chemie a technologie potravin (B2901)</t>
  </si>
  <si>
    <t>Vyšší odborná škola potravinářská a Střední průmyslová škola mlékárenská</t>
  </si>
  <si>
    <t>bakalářský</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</si>
  <si>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</si>
  <si>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</si>
  <si>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</si>
  <si>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</si>
  <si>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</si>
  <si>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</si>
  <si>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</si>
  <si>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</si>
  <si>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</si>
  <si>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</si>
  <si>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</si>
  <si>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</si>
  <si>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Celoškolském pracovišti</t>
  </si>
  <si>
    <t>Z toho počet cizinců na Celoškolském pracovišti</t>
  </si>
  <si>
    <t>Procesní inženýrství</t>
  </si>
  <si>
    <t>doktorský</t>
  </si>
  <si>
    <t>Slovenská technická univerzita v Bratislave (STU)</t>
  </si>
  <si>
    <t>Double Degree</t>
  </si>
  <si>
    <t>Název programu 2</t>
  </si>
  <si>
    <t>1)Economics and Management  2)European Business</t>
  </si>
  <si>
    <t>University of Huddersfield  Business School , Velká Británie</t>
  </si>
  <si>
    <t>Název programu 3</t>
  </si>
  <si>
    <t>1)Economics and Management  2)International Business Management</t>
  </si>
  <si>
    <t>navazující magisterský</t>
  </si>
  <si>
    <t>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</si>
</sst>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36"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i/>
      <sz val="10"/>
      <color rgb="FF000000"/>
      <name val="Calibri"/>
      <family val="2"/>
      <charset val="238"/>
    </font>
    <font>
      <b/>
      <sz val="10"/>
      <color rgb="FF000000"/>
      <name val="Calibri"/>
      <family val="2"/>
      <charset val="238"/>
    </font>
    <font>
      <b/>
      <sz val="10"/>
      <color rgb="FF00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D9D9D9"/>
        <bgColor rgb="FFF2F2F2"/>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xf numFmtId="0" fontId="4" fillId="0" borderId="0"/>
    <xf numFmtId="0" fontId="1" fillId="0" borderId="0"/>
    <xf numFmtId="164" fontId="1" fillId="0" borderId="0" applyFont="0" applyFill="0" applyBorder="0" applyAlignment="0" applyProtection="0"/>
    <xf numFmtId="0" fontId="28" fillId="0" borderId="0"/>
    <xf numFmtId="44" fontId="29" fillId="0" borderId="0" applyFont="0" applyFill="0" applyBorder="0" applyAlignment="0" applyProtection="0"/>
    <xf numFmtId="44" fontId="29" fillId="0" borderId="0" applyFont="0" applyFill="0" applyBorder="0" applyAlignment="0" applyProtection="0"/>
    <xf numFmtId="9" fontId="29" fillId="0" borderId="0" applyFont="0" applyFill="0" applyBorder="0" applyAlignment="0" applyProtection="0"/>
  </cellStyleXfs>
  <cellXfs count="713">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0" borderId="3" xfId="0" applyFont="1" applyBorder="1" applyAlignment="1">
      <alignment wrapText="1"/>
    </xf>
    <xf numFmtId="0" fontId="6" fillId="4" borderId="2" xfId="0" applyFont="1" applyFill="1" applyBorder="1" applyAlignment="1">
      <alignment wrapText="1"/>
    </xf>
    <xf numFmtId="0" fontId="7" fillId="4" borderId="1" xfId="0" applyFont="1" applyFill="1" applyBorder="1" applyAlignment="1">
      <alignment horizontal="center"/>
    </xf>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1" fillId="0" borderId="0" xfId="0" applyFont="1" applyAlignment="1">
      <alignment vertical="center" wrapText="1"/>
    </xf>
    <xf numFmtId="0" fontId="6" fillId="3" borderId="7" xfId="0" applyFont="1" applyFill="1" applyBorder="1" applyAlignment="1">
      <alignment wrapText="1"/>
    </xf>
    <xf numFmtId="0" fontId="15" fillId="0" borderId="0" xfId="0" applyFont="1" applyAlignment="1">
      <alignment wrapText="1"/>
    </xf>
    <xf numFmtId="0" fontId="11"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3" fillId="0" borderId="0" xfId="0" applyFont="1"/>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Fill="1" applyAlignment="1">
      <alignment wrapText="1"/>
    </xf>
    <xf numFmtId="0" fontId="14" fillId="0" borderId="0" xfId="0" applyFont="1" applyFill="1" applyBorder="1" applyAlignment="1">
      <alignment horizontal="left" wrapText="1"/>
    </xf>
    <xf numFmtId="0" fontId="15" fillId="0" borderId="0" xfId="0" applyFont="1" applyAlignment="1"/>
    <xf numFmtId="0" fontId="6" fillId="0" borderId="0" xfId="0" applyFont="1" applyFill="1" applyAlignment="1">
      <alignment wrapText="1"/>
    </xf>
    <xf numFmtId="0" fontId="18" fillId="0" borderId="0" xfId="0" applyFont="1" applyAlignment="1"/>
    <xf numFmtId="0" fontId="6" fillId="0" borderId="0" xfId="0" applyFont="1" applyBorder="1" applyAlignment="1">
      <alignment wrapText="1"/>
    </xf>
    <xf numFmtId="0" fontId="7" fillId="2" borderId="2" xfId="0" applyFont="1" applyFill="1" applyBorder="1" applyAlignment="1">
      <alignment wrapText="1"/>
    </xf>
    <xf numFmtId="0" fontId="5" fillId="0" borderId="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1" xfId="0" applyFont="1" applyBorder="1"/>
    <xf numFmtId="0" fontId="5" fillId="0" borderId="2" xfId="0" applyFont="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17" fillId="0" borderId="0" xfId="0" applyFont="1" applyFill="1" applyAlignment="1">
      <alignment vertical="top" wrapText="1"/>
    </xf>
    <xf numFmtId="0" fontId="6" fillId="0" borderId="2" xfId="0" applyFont="1" applyBorder="1"/>
    <xf numFmtId="0" fontId="5" fillId="0" borderId="1" xfId="0" applyFont="1" applyFill="1" applyBorder="1"/>
    <xf numFmtId="0" fontId="5" fillId="0" borderId="5" xfId="0" applyFont="1" applyFill="1" applyBorder="1"/>
    <xf numFmtId="0" fontId="5" fillId="0" borderId="8" xfId="0" applyFont="1" applyFill="1" applyBorder="1"/>
    <xf numFmtId="0" fontId="5" fillId="0" borderId="36" xfId="0" applyFont="1" applyFill="1" applyBorder="1"/>
    <xf numFmtId="0" fontId="6" fillId="0" borderId="11" xfId="0" applyFont="1" applyFill="1" applyBorder="1" applyAlignment="1">
      <alignment wrapText="1"/>
    </xf>
    <xf numFmtId="0" fontId="10" fillId="0" borderId="10" xfId="0" applyFont="1" applyFill="1" applyBorder="1"/>
    <xf numFmtId="0" fontId="14" fillId="0" borderId="4"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24" fillId="0" borderId="1" xfId="0" applyFont="1" applyFill="1" applyBorder="1" applyAlignment="1"/>
    <xf numFmtId="0" fontId="17" fillId="0" borderId="0" xfId="0" applyFont="1" applyAlignment="1">
      <alignment wrapText="1"/>
    </xf>
    <xf numFmtId="0" fontId="17" fillId="0" borderId="0" xfId="0" applyFont="1" applyAlignment="1">
      <alignment horizontal="right"/>
    </xf>
    <xf numFmtId="0" fontId="17" fillId="0" borderId="0" xfId="0" applyFont="1"/>
    <xf numFmtId="0" fontId="15" fillId="0" borderId="0" xfId="0" applyFont="1" applyBorder="1" applyAlignment="1">
      <alignment wrapText="1"/>
    </xf>
    <xf numFmtId="0" fontId="17" fillId="0" borderId="0" xfId="0" applyFont="1" applyFill="1"/>
    <xf numFmtId="0" fontId="17" fillId="0" borderId="0" xfId="0" applyFont="1" applyFill="1" applyAlignment="1">
      <alignment horizontal="left" vertical="top" wrapText="1"/>
    </xf>
    <xf numFmtId="0" fontId="10" fillId="0" borderId="10" xfId="0" applyFont="1" applyFill="1" applyBorder="1" applyAlignment="1">
      <alignment wrapText="1"/>
    </xf>
    <xf numFmtId="0" fontId="17" fillId="0" borderId="1" xfId="0" applyFont="1" applyFill="1" applyBorder="1"/>
    <xf numFmtId="0" fontId="17" fillId="0" borderId="0" xfId="0" applyFont="1" applyFill="1" applyAlignment="1">
      <alignment wrapText="1"/>
    </xf>
    <xf numFmtId="0" fontId="17" fillId="0" borderId="0" xfId="0" applyFont="1" applyFill="1" applyAlignment="1">
      <alignment horizontal="right"/>
    </xf>
    <xf numFmtId="0" fontId="6" fillId="0" borderId="10" xfId="0" applyFont="1" applyFill="1" applyBorder="1" applyAlignment="1">
      <alignment wrapText="1"/>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4" fillId="0" borderId="6" xfId="0" applyFont="1" applyFill="1" applyBorder="1"/>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7" fillId="3" borderId="3" xfId="0" applyFont="1" applyFill="1" applyBorder="1"/>
    <xf numFmtId="0" fontId="17" fillId="0" borderId="1" xfId="0" applyFont="1" applyBorder="1"/>
    <xf numFmtId="0" fontId="17" fillId="0" borderId="5" xfId="0" applyFont="1" applyFill="1" applyBorder="1"/>
    <xf numFmtId="0" fontId="17" fillId="0" borderId="8" xfId="0" applyFont="1" applyBorder="1"/>
    <xf numFmtId="0" fontId="17" fillId="0" borderId="8" xfId="0" applyFont="1" applyFill="1" applyBorder="1"/>
    <xf numFmtId="0" fontId="17" fillId="0" borderId="36" xfId="0" applyFont="1" applyFill="1" applyBorder="1"/>
    <xf numFmtId="0" fontId="17" fillId="3" borderId="9" xfId="0" applyFont="1" applyFill="1" applyBorder="1"/>
    <xf numFmtId="0" fontId="5" fillId="0" borderId="2" xfId="0" applyFont="1" applyFill="1" applyBorder="1" applyAlignment="1">
      <alignment wrapText="1"/>
    </xf>
    <xf numFmtId="0" fontId="5" fillId="0" borderId="11" xfId="0" applyFont="1" applyFill="1" applyBorder="1"/>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6" xfId="0" applyNumberFormat="1" applyFont="1" applyFill="1" applyBorder="1" applyAlignment="1">
      <alignment horizontal="center"/>
    </xf>
    <xf numFmtId="0" fontId="5" fillId="3" borderId="6" xfId="0" applyFont="1" applyFill="1" applyBorder="1"/>
    <xf numFmtId="0" fontId="6" fillId="0" borderId="0" xfId="0" applyFont="1"/>
    <xf numFmtId="0" fontId="17" fillId="3" borderId="1" xfId="0" applyFont="1" applyFill="1" applyBorder="1"/>
    <xf numFmtId="0" fontId="5" fillId="3" borderId="66"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Fill="1" applyBorder="1" applyAlignment="1">
      <alignment horizontal="center" wrapText="1"/>
    </xf>
    <xf numFmtId="0" fontId="17" fillId="0" borderId="2" xfId="0" applyFont="1" applyBorder="1" applyAlignment="1">
      <alignment wrapText="1"/>
    </xf>
    <xf numFmtId="0" fontId="10" fillId="3" borderId="10" xfId="0" applyFont="1" applyFill="1" applyBorder="1" applyAlignment="1">
      <alignment wrapText="1"/>
    </xf>
    <xf numFmtId="0" fontId="24" fillId="2" borderId="2" xfId="0" applyFont="1" applyFill="1" applyBorder="1" applyAlignment="1">
      <alignment wrapText="1"/>
    </xf>
    <xf numFmtId="0" fontId="17" fillId="3" borderId="11" xfId="0" applyNumberFormat="1" applyFont="1" applyFill="1" applyBorder="1" applyAlignment="1">
      <alignment horizontal="center"/>
    </xf>
    <xf numFmtId="0" fontId="17" fillId="0" borderId="35" xfId="0" applyFont="1" applyFill="1" applyBorder="1" applyAlignment="1">
      <alignment wrapText="1"/>
    </xf>
    <xf numFmtId="0" fontId="17" fillId="0" borderId="39" xfId="0" applyFont="1" applyFill="1" applyBorder="1"/>
    <xf numFmtId="0" fontId="17" fillId="0" borderId="40" xfId="0" applyFont="1" applyFill="1" applyBorder="1"/>
    <xf numFmtId="0" fontId="17" fillId="0" borderId="41" xfId="0" applyFont="1" applyFill="1" applyBorder="1"/>
    <xf numFmtId="0" fontId="17" fillId="2" borderId="23" xfId="0" applyFont="1" applyFill="1" applyBorder="1" applyAlignment="1">
      <alignment horizontal="right"/>
    </xf>
    <xf numFmtId="0" fontId="17" fillId="3" borderId="24" xfId="0" applyFont="1" applyFill="1" applyBorder="1"/>
    <xf numFmtId="0" fontId="17" fillId="0" borderId="19" xfId="0" applyFont="1" applyFill="1" applyBorder="1" applyAlignment="1">
      <alignment wrapText="1"/>
    </xf>
    <xf numFmtId="0" fontId="17" fillId="0" borderId="18" xfId="0" applyFont="1" applyFill="1" applyBorder="1"/>
    <xf numFmtId="0" fontId="17" fillId="0" borderId="20" xfId="0" applyFont="1" applyFill="1" applyBorder="1"/>
    <xf numFmtId="0" fontId="17" fillId="0" borderId="10" xfId="0" applyFont="1" applyFill="1" applyBorder="1" applyAlignment="1">
      <alignment wrapText="1"/>
    </xf>
    <xf numFmtId="0" fontId="17" fillId="0" borderId="11" xfId="0" applyFont="1" applyFill="1" applyBorder="1"/>
    <xf numFmtId="0" fontId="17"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9" xfId="0" applyFont="1" applyFill="1" applyBorder="1" applyAlignment="1">
      <alignment wrapText="1"/>
    </xf>
    <xf numFmtId="0" fontId="6" fillId="0" borderId="1" xfId="0" applyFont="1" applyFill="1" applyBorder="1" applyAlignment="1">
      <alignment horizontal="right" wrapText="1"/>
    </xf>
    <xf numFmtId="0" fontId="24"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27" fillId="0" borderId="0" xfId="0" applyFont="1" applyAlignment="1">
      <alignment vertical="center" wrapText="1"/>
    </xf>
    <xf numFmtId="0" fontId="27" fillId="0" borderId="0" xfId="0" applyFont="1" applyFill="1" applyAlignment="1">
      <alignment vertical="center" wrapText="1"/>
    </xf>
    <xf numFmtId="0" fontId="7" fillId="3" borderId="10" xfId="0" applyFont="1" applyFill="1" applyBorder="1" applyAlignment="1">
      <alignment wrapText="1"/>
    </xf>
    <xf numFmtId="0" fontId="5" fillId="5" borderId="2" xfId="0" applyFont="1" applyFill="1" applyBorder="1" applyAlignment="1">
      <alignment horizontal="left" wrapText="1" indent="2"/>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8"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17" fillId="0" borderId="0" xfId="0" applyFont="1" applyFill="1" applyAlignment="1">
      <alignment horizontal="left" vertical="top" wrapText="1"/>
    </xf>
    <xf numFmtId="0" fontId="6" fillId="0" borderId="3" xfId="0" applyFont="1" applyFill="1" applyBorder="1" applyAlignment="1">
      <alignment horizontal="right" wrapText="1"/>
    </xf>
    <xf numFmtId="49" fontId="5" fillId="3" borderId="3" xfId="0" applyNumberFormat="1" applyFont="1" applyFill="1" applyBorder="1" applyAlignment="1">
      <alignment horizontal="right"/>
    </xf>
    <xf numFmtId="0" fontId="17"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6" fillId="3" borderId="42" xfId="0" applyFont="1" applyFill="1" applyBorder="1" applyAlignment="1">
      <alignment wrapText="1"/>
    </xf>
    <xf numFmtId="0" fontId="5" fillId="3" borderId="43" xfId="0" applyNumberFormat="1"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7" fillId="0" borderId="1" xfId="0" applyNumberFormat="1" applyFont="1" applyBorder="1"/>
    <xf numFmtId="3" fontId="17" fillId="0" borderId="3" xfId="0" applyNumberFormat="1" applyFont="1" applyBorder="1"/>
    <xf numFmtId="3" fontId="17" fillId="0" borderId="8" xfId="0" applyNumberFormat="1" applyFont="1" applyBorder="1" applyAlignment="1">
      <alignment horizontal="right"/>
    </xf>
    <xf numFmtId="3" fontId="17" fillId="0" borderId="8" xfId="0" applyNumberFormat="1" applyFont="1" applyBorder="1"/>
    <xf numFmtId="3" fontId="17" fillId="0" borderId="9" xfId="0" applyNumberFormat="1" applyFont="1" applyBorder="1"/>
    <xf numFmtId="3" fontId="17" fillId="3" borderId="11" xfId="0" applyNumberFormat="1" applyFont="1" applyFill="1" applyBorder="1"/>
    <xf numFmtId="3" fontId="17" fillId="3" borderId="4" xfId="0" applyNumberFormat="1" applyFont="1" applyFill="1" applyBorder="1"/>
    <xf numFmtId="0" fontId="6" fillId="3" borderId="15" xfId="0" applyFont="1" applyFill="1" applyBorder="1"/>
    <xf numFmtId="0" fontId="10" fillId="0" borderId="38"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53" xfId="0" applyFont="1" applyFill="1" applyBorder="1" applyAlignment="1">
      <alignment wrapText="1"/>
    </xf>
    <xf numFmtId="0" fontId="24" fillId="2" borderId="22" xfId="0" applyFont="1" applyFill="1" applyBorder="1" applyAlignment="1">
      <alignment wrapText="1"/>
    </xf>
    <xf numFmtId="0" fontId="17" fillId="2" borderId="24" xfId="0" applyFont="1" applyFill="1" applyBorder="1"/>
    <xf numFmtId="0" fontId="17" fillId="3" borderId="23" xfId="0" applyFont="1" applyFill="1" applyBorder="1"/>
    <xf numFmtId="3" fontId="17" fillId="3" borderId="11" xfId="0" applyNumberFormat="1" applyFont="1" applyFill="1" applyBorder="1" applyAlignment="1">
      <alignment horizontal="right"/>
    </xf>
    <xf numFmtId="0" fontId="10" fillId="3" borderId="35" xfId="0" applyFont="1" applyFill="1" applyBorder="1" applyAlignment="1">
      <alignment wrapText="1"/>
    </xf>
    <xf numFmtId="0" fontId="10" fillId="4" borderId="10" xfId="0" applyFont="1" applyFill="1" applyBorder="1" applyAlignment="1">
      <alignment wrapText="1"/>
    </xf>
    <xf numFmtId="0" fontId="10" fillId="2" borderId="19" xfId="0" applyFont="1" applyFill="1" applyBorder="1" applyAlignment="1">
      <alignment horizontal="left"/>
    </xf>
    <xf numFmtId="167" fontId="5" fillId="0" borderId="1" xfId="0" applyNumberFormat="1" applyFont="1" applyFill="1" applyBorder="1" applyAlignment="1">
      <alignment wrapText="1"/>
    </xf>
    <xf numFmtId="167" fontId="5" fillId="0" borderId="1" xfId="0" applyNumberFormat="1" applyFont="1" applyFill="1" applyBorder="1" applyAlignment="1"/>
    <xf numFmtId="167" fontId="0" fillId="3" borderId="11" xfId="0" applyNumberFormat="1" applyFill="1" applyBorder="1" applyAlignment="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0" fontId="6" fillId="0" borderId="1" xfId="1" applyFont="1" applyBorder="1" applyAlignment="1">
      <alignment horizontal="center" wrapText="1"/>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24" fillId="2" borderId="14" xfId="0" applyFont="1" applyFill="1" applyBorder="1" applyAlignment="1">
      <alignment wrapText="1"/>
    </xf>
    <xf numFmtId="0" fontId="17" fillId="2" borderId="15" xfId="0" applyFont="1" applyFill="1" applyBorder="1"/>
    <xf numFmtId="0" fontId="17" fillId="2" borderId="16" xfId="0" applyFont="1" applyFill="1" applyBorder="1"/>
    <xf numFmtId="0" fontId="5" fillId="2" borderId="23" xfId="0" applyFont="1" applyFill="1" applyBorder="1"/>
    <xf numFmtId="0" fontId="5" fillId="2" borderId="24" xfId="0" applyFont="1" applyFill="1" applyBorder="1"/>
    <xf numFmtId="0" fontId="17" fillId="3" borderId="39" xfId="0" applyFont="1" applyFill="1" applyBorder="1"/>
    <xf numFmtId="0" fontId="17" fillId="3" borderId="41" xfId="0" applyFont="1" applyFill="1" applyBorder="1"/>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Fill="1" applyBorder="1" applyAlignment="1">
      <alignment horizontal="center" wrapText="1"/>
    </xf>
    <xf numFmtId="167" fontId="6" fillId="3" borderId="1" xfId="0" applyNumberFormat="1" applyFont="1" applyFill="1" applyBorder="1"/>
    <xf numFmtId="167" fontId="22" fillId="3" borderId="1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6" fillId="3" borderId="4" xfId="0" applyFont="1" applyFill="1" applyBorder="1"/>
    <xf numFmtId="0" fontId="12" fillId="0" borderId="0" xfId="0" applyFont="1" applyFill="1"/>
    <xf numFmtId="0" fontId="7" fillId="2" borderId="23" xfId="0" applyFont="1" applyFill="1" applyBorder="1"/>
    <xf numFmtId="0" fontId="7" fillId="2" borderId="24" xfId="0" applyFont="1" applyFill="1" applyBorder="1"/>
    <xf numFmtId="0" fontId="7" fillId="0" borderId="1" xfId="0" applyFont="1" applyBorder="1"/>
    <xf numFmtId="0" fontId="7" fillId="0" borderId="3" xfId="0" applyFont="1" applyBorder="1"/>
    <xf numFmtId="0" fontId="16"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7" fillId="4" borderId="10" xfId="0" applyFont="1" applyFill="1" applyBorder="1" applyAlignment="1">
      <alignment wrapText="1"/>
    </xf>
    <xf numFmtId="0" fontId="5" fillId="0" borderId="0" xfId="0" applyFont="1" applyBorder="1" applyAlignment="1">
      <alignment horizontal="center"/>
    </xf>
    <xf numFmtId="0" fontId="5" fillId="0" borderId="0" xfId="0" applyFont="1" applyAlignment="1">
      <alignment horizontal="center"/>
    </xf>
    <xf numFmtId="166" fontId="5" fillId="0" borderId="11" xfId="0" applyNumberFormat="1" applyFont="1" applyFill="1" applyBorder="1" applyAlignment="1">
      <alignment horizontal="center" wrapText="1"/>
    </xf>
    <xf numFmtId="166" fontId="7" fillId="4" borderId="13" xfId="0" applyNumberFormat="1" applyFont="1" applyFill="1" applyBorder="1" applyAlignment="1">
      <alignment horizontal="right" wrapText="1"/>
    </xf>
    <xf numFmtId="166" fontId="0" fillId="3" borderId="11" xfId="0" applyNumberFormat="1" applyFill="1" applyBorder="1" applyAlignment="1"/>
    <xf numFmtId="166" fontId="0" fillId="0" borderId="0" xfId="0" applyNumberForma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7" fillId="2" borderId="3" xfId="0" applyNumberFormat="1" applyFont="1" applyFill="1" applyBorder="1" applyAlignment="1">
      <alignment horizontal="center"/>
    </xf>
    <xf numFmtId="166" fontId="22" fillId="3" borderId="4" xfId="0" applyNumberFormat="1" applyFont="1" applyFill="1" applyBorder="1"/>
    <xf numFmtId="168" fontId="5" fillId="2" borderId="15" xfId="0" applyNumberFormat="1" applyFont="1" applyFill="1" applyBorder="1" applyAlignment="1">
      <alignment horizontal="right"/>
    </xf>
    <xf numFmtId="168" fontId="5" fillId="2" borderId="15" xfId="0" applyNumberFormat="1" applyFont="1" applyFill="1" applyBorder="1"/>
    <xf numFmtId="168" fontId="5" fillId="2" borderId="30" xfId="0" applyNumberFormat="1" applyFont="1" applyFill="1" applyBorder="1"/>
    <xf numFmtId="168" fontId="5" fillId="3" borderId="16" xfId="0" applyNumberFormat="1" applyFont="1" applyFill="1" applyBorder="1"/>
    <xf numFmtId="168" fontId="17" fillId="0" borderId="39" xfId="0" applyNumberFormat="1" applyFont="1" applyFill="1" applyBorder="1" applyAlignment="1">
      <alignment horizontal="right"/>
    </xf>
    <xf numFmtId="168" fontId="17" fillId="0" borderId="39" xfId="0" applyNumberFormat="1" applyFont="1" applyFill="1" applyBorder="1"/>
    <xf numFmtId="168" fontId="17" fillId="0" borderId="40" xfId="0" applyNumberFormat="1" applyFont="1" applyFill="1" applyBorder="1"/>
    <xf numFmtId="168" fontId="17" fillId="0" borderId="41" xfId="0" applyNumberFormat="1" applyFont="1" applyFill="1" applyBorder="1"/>
    <xf numFmtId="168" fontId="17" fillId="2" borderId="23" xfId="0" applyNumberFormat="1" applyFont="1" applyFill="1" applyBorder="1" applyAlignment="1">
      <alignment horizontal="right"/>
    </xf>
    <xf numFmtId="168" fontId="17" fillId="2" borderId="23" xfId="0" applyNumberFormat="1" applyFont="1" applyFill="1" applyBorder="1"/>
    <xf numFmtId="168" fontId="17" fillId="2" borderId="34" xfId="0" applyNumberFormat="1" applyFont="1" applyFill="1" applyBorder="1"/>
    <xf numFmtId="168" fontId="17" fillId="3" borderId="24" xfId="0" applyNumberFormat="1" applyFont="1" applyFill="1" applyBorder="1"/>
    <xf numFmtId="168" fontId="17" fillId="0" borderId="18" xfId="0" applyNumberFormat="1" applyFont="1" applyFill="1" applyBorder="1" applyAlignment="1">
      <alignment horizontal="right"/>
    </xf>
    <xf numFmtId="168" fontId="17" fillId="0" borderId="18" xfId="0" applyNumberFormat="1" applyFont="1" applyFill="1" applyBorder="1"/>
    <xf numFmtId="168" fontId="17" fillId="0" borderId="37" xfId="0" applyNumberFormat="1" applyFont="1" applyFill="1" applyBorder="1"/>
    <xf numFmtId="168" fontId="17" fillId="0" borderId="20" xfId="0" applyNumberFormat="1" applyFont="1" applyFill="1" applyBorder="1"/>
    <xf numFmtId="168" fontId="17" fillId="0" borderId="11" xfId="0" applyNumberFormat="1" applyFont="1" applyFill="1" applyBorder="1" applyAlignment="1">
      <alignment horizontal="right"/>
    </xf>
    <xf numFmtId="168" fontId="17" fillId="0" borderId="11" xfId="0" applyNumberFormat="1" applyFont="1" applyFill="1" applyBorder="1"/>
    <xf numFmtId="168" fontId="17" fillId="0" borderId="4" xfId="0" applyNumberFormat="1" applyFont="1" applyFill="1" applyBorder="1"/>
    <xf numFmtId="168" fontId="10" fillId="3" borderId="39" xfId="0" applyNumberFormat="1" applyFont="1" applyFill="1" applyBorder="1" applyAlignment="1">
      <alignment horizontal="right"/>
    </xf>
    <xf numFmtId="168" fontId="10" fillId="3" borderId="39" xfId="0" applyNumberFormat="1" applyFont="1" applyFill="1" applyBorder="1"/>
    <xf numFmtId="168" fontId="10" fillId="3" borderId="40" xfId="0" applyNumberFormat="1" applyFont="1" applyFill="1" applyBorder="1"/>
    <xf numFmtId="168" fontId="10" fillId="3" borderId="41" xfId="0" applyNumberFormat="1" applyFont="1" applyFill="1" applyBorder="1"/>
    <xf numFmtId="168" fontId="10" fillId="4" borderId="11" xfId="0" applyNumberFormat="1" applyFont="1" applyFill="1" applyBorder="1" applyAlignment="1">
      <alignment horizontal="right"/>
    </xf>
    <xf numFmtId="168" fontId="10" fillId="4" borderId="11" xfId="0" applyNumberFormat="1" applyFont="1" applyFill="1" applyBorder="1"/>
    <xf numFmtId="168" fontId="10" fillId="4" borderId="12" xfId="0" applyNumberFormat="1" applyFont="1" applyFill="1" applyBorder="1"/>
    <xf numFmtId="168" fontId="10" fillId="4" borderId="4" xfId="0" applyNumberFormat="1" applyFont="1" applyFill="1" applyBorder="1"/>
    <xf numFmtId="0" fontId="15" fillId="0" borderId="0" xfId="0" applyFont="1"/>
    <xf numFmtId="0" fontId="17" fillId="0" borderId="39" xfId="0" applyFont="1" applyBorder="1"/>
    <xf numFmtId="0" fontId="5" fillId="4" borderId="9" xfId="0" applyFont="1" applyFill="1" applyBorder="1"/>
    <xf numFmtId="0" fontId="5" fillId="3" borderId="11" xfId="0" applyNumberFormat="1" applyFont="1" applyFill="1" applyBorder="1" applyAlignment="1">
      <alignment horizontal="center"/>
    </xf>
    <xf numFmtId="0" fontId="10" fillId="0" borderId="0" xfId="0" applyFont="1" applyFill="1" applyAlignment="1">
      <alignment horizontal="left" vertical="top" wrapText="1"/>
    </xf>
    <xf numFmtId="0" fontId="10" fillId="3" borderId="35" xfId="0" applyFont="1" applyFill="1" applyBorder="1" applyAlignment="1">
      <alignment horizontal="left" wrapText="1"/>
    </xf>
    <xf numFmtId="0" fontId="13" fillId="0" borderId="0" xfId="0" applyFont="1" applyAlignment="1">
      <alignment wrapText="1"/>
    </xf>
    <xf numFmtId="0" fontId="10" fillId="0" borderId="2" xfId="0" applyFont="1" applyBorder="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0" xfId="0" applyFont="1" applyBorder="1" applyAlignment="1">
      <alignment wrapText="1"/>
    </xf>
    <xf numFmtId="0" fontId="10" fillId="0" borderId="11" xfId="0" applyFont="1" applyBorder="1" applyAlignment="1">
      <alignment horizontal="right" wrapText="1"/>
    </xf>
    <xf numFmtId="0" fontId="10" fillId="0" borderId="11" xfId="0" applyFont="1" applyBorder="1" applyAlignment="1">
      <alignment wrapText="1"/>
    </xf>
    <xf numFmtId="0" fontId="10" fillId="0" borderId="11" xfId="0" applyFont="1" applyFill="1" applyBorder="1" applyAlignment="1">
      <alignmen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NumberFormat="1" applyFont="1" applyFill="1" applyBorder="1" applyAlignment="1">
      <alignment horizontal="center"/>
    </xf>
    <xf numFmtId="0" fontId="24" fillId="2" borderId="1" xfId="0" applyFont="1" applyFill="1" applyBorder="1" applyAlignment="1">
      <alignment horizontal="right"/>
    </xf>
    <xf numFmtId="0" fontId="17" fillId="3" borderId="7" xfId="0" applyFont="1" applyFill="1" applyBorder="1" applyAlignment="1">
      <alignment wrapText="1"/>
    </xf>
    <xf numFmtId="0" fontId="17" fillId="3" borderId="8" xfId="0" applyNumberFormat="1" applyFont="1" applyFill="1" applyBorder="1" applyAlignment="1">
      <alignment horizontal="center"/>
    </xf>
    <xf numFmtId="0" fontId="10" fillId="3" borderId="59" xfId="0" applyFont="1" applyFill="1" applyBorder="1" applyAlignment="1">
      <alignment wrapText="1"/>
    </xf>
    <xf numFmtId="0" fontId="17" fillId="3" borderId="46" xfId="0" applyNumberFormat="1" applyFont="1" applyFill="1" applyBorder="1" applyAlignment="1">
      <alignment horizontal="center"/>
    </xf>
    <xf numFmtId="0" fontId="17" fillId="3" borderId="46" xfId="0" applyFont="1" applyFill="1" applyBorder="1"/>
    <xf numFmtId="0" fontId="17" fillId="3" borderId="47" xfId="0" applyFont="1" applyFill="1" applyBorder="1"/>
    <xf numFmtId="0" fontId="17" fillId="0" borderId="2" xfId="0" applyFont="1" applyFill="1" applyBorder="1" applyAlignment="1">
      <alignment wrapText="1"/>
    </xf>
    <xf numFmtId="0" fontId="17" fillId="0" borderId="1" xfId="0" applyNumberFormat="1" applyFont="1" applyBorder="1" applyAlignment="1">
      <alignment horizontal="center"/>
    </xf>
    <xf numFmtId="0" fontId="24" fillId="2" borderId="15" xfId="0" applyFont="1" applyFill="1" applyBorder="1" applyAlignment="1">
      <alignment horizontal="right"/>
    </xf>
    <xf numFmtId="0" fontId="24" fillId="2" borderId="30" xfId="0" applyFont="1" applyFill="1" applyBorder="1" applyAlignment="1"/>
    <xf numFmtId="0" fontId="24" fillId="2" borderId="31" xfId="0" applyFont="1" applyFill="1" applyBorder="1" applyAlignment="1"/>
    <xf numFmtId="0" fontId="24" fillId="2" borderId="17" xfId="0" applyFont="1" applyFill="1" applyBorder="1" applyAlignment="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10" fillId="0" borderId="11" xfId="0" applyFont="1" applyBorder="1" applyAlignment="1">
      <alignment horizontal="center" wrapText="1"/>
    </xf>
    <xf numFmtId="0" fontId="17" fillId="2" borderId="23" xfId="0" applyFont="1" applyFill="1" applyBorder="1"/>
    <xf numFmtId="0" fontId="10" fillId="2" borderId="70" xfId="0" applyFont="1" applyFill="1" applyBorder="1" applyAlignment="1">
      <alignment wrapText="1"/>
    </xf>
    <xf numFmtId="0" fontId="10" fillId="4" borderId="58" xfId="0" applyFont="1" applyFill="1" applyBorder="1" applyAlignment="1">
      <alignment wrapText="1"/>
    </xf>
    <xf numFmtId="0" fontId="10" fillId="2" borderId="69" xfId="0" applyFont="1" applyFill="1" applyBorder="1" applyAlignment="1">
      <alignment wrapText="1"/>
    </xf>
    <xf numFmtId="0" fontId="10" fillId="4" borderId="7" xfId="0" applyFont="1" applyFill="1" applyBorder="1" applyAlignment="1">
      <alignment wrapText="1"/>
    </xf>
    <xf numFmtId="0" fontId="10" fillId="4" borderId="67" xfId="0" applyFont="1" applyFill="1" applyBorder="1" applyAlignment="1">
      <alignment wrapText="1"/>
    </xf>
    <xf numFmtId="0" fontId="10" fillId="3" borderId="69" xfId="0" applyFont="1" applyFill="1" applyBorder="1" applyAlignment="1">
      <alignment wrapText="1"/>
    </xf>
    <xf numFmtId="0" fontId="10" fillId="3" borderId="22" xfId="0" applyFont="1" applyFill="1" applyBorder="1" applyAlignment="1">
      <alignment wrapText="1"/>
    </xf>
    <xf numFmtId="0" fontId="17" fillId="2" borderId="70" xfId="0" applyFont="1" applyFill="1" applyBorder="1" applyAlignment="1">
      <alignment horizontal="right"/>
    </xf>
    <xf numFmtId="0" fontId="17" fillId="0" borderId="58" xfId="0" applyFont="1" applyFill="1" applyBorder="1"/>
    <xf numFmtId="0" fontId="10" fillId="0" borderId="3" xfId="0" applyFont="1" applyBorder="1" applyAlignment="1">
      <alignment horizontal="center" wrapText="1"/>
    </xf>
    <xf numFmtId="0" fontId="10" fillId="0" borderId="1" xfId="1" applyFont="1" applyBorder="1" applyAlignment="1">
      <alignment horizontal="center" wrapText="1"/>
    </xf>
    <xf numFmtId="0" fontId="14" fillId="0" borderId="0" xfId="0" applyFont="1" applyFill="1" applyAlignment="1">
      <alignment vertical="center" wrapText="1"/>
    </xf>
    <xf numFmtId="0" fontId="6" fillId="0" borderId="5" xfId="0" applyFont="1" applyBorder="1" applyAlignment="1">
      <alignment horizontal="center"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 xfId="0" applyFont="1" applyBorder="1" applyAlignment="1">
      <alignment horizontal="center" wrapText="1"/>
    </xf>
    <xf numFmtId="0" fontId="24" fillId="0" borderId="5" xfId="0" applyFont="1" applyFill="1" applyBorder="1" applyAlignment="1"/>
    <xf numFmtId="0" fontId="17" fillId="0" borderId="0" xfId="0" applyFont="1" applyFill="1" applyAlignment="1">
      <alignment vertical="top"/>
    </xf>
    <xf numFmtId="0" fontId="10" fillId="0" borderId="5" xfId="0" applyFont="1" applyBorder="1" applyAlignment="1">
      <alignment horizontal="center" wrapText="1"/>
    </xf>
    <xf numFmtId="0" fontId="10" fillId="0" borderId="1" xfId="0" applyFont="1" applyBorder="1" applyAlignment="1">
      <alignment horizontal="center" wrapText="1"/>
    </xf>
    <xf numFmtId="0" fontId="10" fillId="0" borderId="0" xfId="0" applyFont="1" applyAlignment="1">
      <alignment wrapText="1"/>
    </xf>
    <xf numFmtId="0" fontId="17" fillId="0" borderId="2" xfId="0" applyFont="1" applyBorder="1" applyAlignment="1"/>
    <xf numFmtId="0" fontId="17" fillId="0" borderId="0" xfId="0" applyFont="1" applyAlignment="1"/>
    <xf numFmtId="0" fontId="17" fillId="0" borderId="10" xfId="0" applyFont="1" applyBorder="1" applyAlignment="1">
      <alignment wrapText="1"/>
    </xf>
    <xf numFmtId="0" fontId="10" fillId="3" borderId="11" xfId="0" applyFont="1" applyFill="1" applyBorder="1" applyAlignment="1">
      <alignment wrapText="1"/>
    </xf>
    <xf numFmtId="0" fontId="10" fillId="0" borderId="0" xfId="0" applyFont="1" applyFill="1" applyBorder="1" applyAlignment="1">
      <alignment wrapText="1"/>
    </xf>
    <xf numFmtId="0" fontId="30" fillId="0" borderId="0" xfId="0" applyFont="1"/>
    <xf numFmtId="0" fontId="10" fillId="4" borderId="49" xfId="0" applyFont="1" applyFill="1" applyBorder="1" applyAlignment="1">
      <alignment wrapText="1"/>
    </xf>
    <xf numFmtId="0" fontId="24" fillId="0" borderId="0" xfId="0" applyFont="1"/>
    <xf numFmtId="0" fontId="10" fillId="4" borderId="61" xfId="0" applyFont="1" applyFill="1" applyBorder="1" applyAlignment="1">
      <alignment wrapText="1"/>
    </xf>
    <xf numFmtId="0" fontId="10" fillId="0" borderId="30" xfId="0" applyFont="1" applyFill="1" applyBorder="1" applyAlignment="1">
      <alignment horizontal="center" wrapText="1"/>
    </xf>
    <xf numFmtId="0" fontId="17" fillId="0" borderId="54" xfId="0" applyFont="1" applyBorder="1"/>
    <xf numFmtId="0" fontId="10" fillId="3" borderId="49" xfId="0" applyFont="1" applyFill="1" applyBorder="1" applyAlignment="1">
      <alignment wrapText="1"/>
    </xf>
    <xf numFmtId="0" fontId="10" fillId="3" borderId="51" xfId="0" applyFont="1" applyFill="1" applyBorder="1" applyAlignment="1">
      <alignment wrapText="1"/>
    </xf>
    <xf numFmtId="0" fontId="10" fillId="3" borderId="52" xfId="0" applyFont="1" applyFill="1" applyBorder="1" applyAlignment="1">
      <alignment wrapText="1"/>
    </xf>
    <xf numFmtId="0" fontId="10" fillId="3" borderId="12" xfId="0" applyFont="1" applyFill="1" applyBorder="1" applyAlignment="1">
      <alignment wrapText="1"/>
    </xf>
    <xf numFmtId="0" fontId="10" fillId="3" borderId="50" xfId="0" applyFont="1" applyFill="1" applyBorder="1" applyAlignment="1">
      <alignment wrapText="1"/>
    </xf>
    <xf numFmtId="0" fontId="24" fillId="3" borderId="21" xfId="0" applyFont="1" applyFill="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0" borderId="1" xfId="0" applyFont="1" applyFill="1" applyBorder="1" applyAlignment="1">
      <alignment horizontal="center" wrapText="1"/>
    </xf>
    <xf numFmtId="0" fontId="10" fillId="0" borderId="18" xfId="0" applyFont="1" applyBorder="1" applyAlignment="1">
      <alignment horizontal="center" wrapText="1"/>
    </xf>
    <xf numFmtId="0" fontId="10" fillId="0" borderId="1" xfId="0" applyFont="1" applyFill="1" applyBorder="1" applyAlignment="1">
      <alignment horizontal="center" vertical="center" wrapText="1"/>
    </xf>
    <xf numFmtId="0" fontId="10" fillId="0" borderId="16" xfId="0" applyFont="1" applyFill="1" applyBorder="1" applyAlignment="1">
      <alignment horizontal="center" wrapText="1"/>
    </xf>
    <xf numFmtId="0" fontId="6" fillId="3" borderId="6" xfId="0" applyFont="1" applyFill="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5" fillId="0" borderId="3" xfId="0" applyFont="1" applyBorder="1" applyAlignment="1"/>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3" xfId="0" applyFont="1" applyFill="1" applyBorder="1"/>
    <xf numFmtId="0" fontId="7" fillId="2" borderId="3" xfId="0" applyFont="1" applyFill="1" applyBorder="1" applyAlignment="1">
      <alignment horizontal="right" wrapText="1"/>
    </xf>
    <xf numFmtId="0" fontId="17" fillId="0" borderId="4" xfId="0" applyFont="1" applyFill="1" applyBorder="1"/>
    <xf numFmtId="3" fontId="17" fillId="0" borderId="1" xfId="0" applyNumberFormat="1" applyFont="1" applyBorder="1" applyAlignment="1">
      <alignment horizontal="right"/>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7" fillId="2" borderId="5" xfId="0" applyFont="1" applyFill="1" applyBorder="1" applyAlignment="1">
      <alignment horizontal="right" wrapText="1"/>
    </xf>
    <xf numFmtId="3" fontId="17" fillId="0" borderId="1" xfId="0" applyNumberFormat="1" applyFont="1" applyBorder="1" applyAlignment="1">
      <alignment horizontal="right" wrapText="1"/>
    </xf>
    <xf numFmtId="3" fontId="17" fillId="0" borderId="11" xfId="0" applyNumberFormat="1" applyFont="1" applyBorder="1" applyAlignment="1">
      <alignment horizontal="right"/>
    </xf>
    <xf numFmtId="1" fontId="5" fillId="3" borderId="3" xfId="0" applyNumberFormat="1" applyFont="1" applyFill="1" applyBorder="1" applyAlignment="1">
      <alignment horizontal="right"/>
    </xf>
    <xf numFmtId="0" fontId="5" fillId="0" borderId="1" xfId="0" applyNumberFormat="1" applyFont="1" applyFill="1" applyBorder="1" applyAlignment="1">
      <alignment horizontal="right"/>
    </xf>
    <xf numFmtId="0" fontId="5" fillId="0" borderId="1" xfId="0" applyNumberFormat="1" applyFont="1" applyFill="1" applyBorder="1" applyAlignment="1">
      <alignment horizontal="right" wrapText="1"/>
    </xf>
    <xf numFmtId="10" fontId="5" fillId="0" borderId="1" xfId="7" applyNumberFormat="1" applyFont="1" applyFill="1" applyBorder="1" applyAlignment="1">
      <alignment wrapText="1"/>
    </xf>
    <xf numFmtId="13" fontId="5" fillId="0" borderId="1" xfId="0" applyNumberFormat="1" applyFont="1" applyFill="1" applyBorder="1" applyAlignment="1">
      <alignment wrapText="1"/>
    </xf>
    <xf numFmtId="10" fontId="5" fillId="0" borderId="1" xfId="0" applyNumberFormat="1" applyFont="1" applyFill="1" applyBorder="1" applyAlignment="1"/>
    <xf numFmtId="10" fontId="6" fillId="3" borderId="1" xfId="0" applyNumberFormat="1" applyFont="1" applyFill="1" applyBorder="1"/>
    <xf numFmtId="0" fontId="7" fillId="4" borderId="1" xfId="0" applyNumberFormat="1" applyFont="1" applyFill="1" applyBorder="1" applyAlignment="1">
      <alignment horizontal="right" wrapText="1"/>
    </xf>
    <xf numFmtId="166" fontId="5" fillId="0" borderId="1" xfId="0" applyNumberFormat="1" applyFont="1" applyFill="1" applyBorder="1" applyAlignment="1">
      <alignment horizontal="left" indent="7"/>
    </xf>
    <xf numFmtId="1" fontId="5" fillId="0" borderId="1" xfId="0" applyNumberFormat="1" applyFont="1" applyFill="1" applyBorder="1" applyAlignment="1">
      <alignment horizontal="right"/>
    </xf>
    <xf numFmtId="167" fontId="5" fillId="0" borderId="1" xfId="0" applyNumberFormat="1" applyFont="1" applyFill="1" applyBorder="1" applyAlignment="1">
      <alignment horizontal="right"/>
    </xf>
    <xf numFmtId="3" fontId="5" fillId="0" borderId="1" xfId="0" applyNumberFormat="1" applyFont="1" applyFill="1" applyBorder="1" applyAlignment="1">
      <alignment horizontal="right"/>
    </xf>
    <xf numFmtId="166" fontId="7" fillId="2" borderId="3" xfId="0" applyNumberFormat="1" applyFont="1" applyFill="1" applyBorder="1" applyAlignment="1">
      <alignment horizontal="right"/>
    </xf>
    <xf numFmtId="0" fontId="5" fillId="4" borderId="1" xfId="0" applyNumberFormat="1" applyFont="1" applyFill="1" applyBorder="1" applyAlignment="1">
      <alignment horizontal="right" wrapText="1"/>
    </xf>
    <xf numFmtId="3" fontId="6" fillId="3" borderId="3" xfId="0" applyNumberFormat="1" applyFont="1" applyFill="1" applyBorder="1" applyAlignment="1">
      <alignment wrapText="1"/>
    </xf>
    <xf numFmtId="1" fontId="5" fillId="4" borderId="1" xfId="0" applyNumberFormat="1" applyFont="1" applyFill="1" applyBorder="1" applyAlignment="1">
      <alignment horizontal="right" wrapText="1"/>
    </xf>
    <xf numFmtId="3" fontId="6" fillId="3" borderId="3" xfId="0" applyNumberFormat="1" applyFont="1" applyFill="1" applyBorder="1"/>
    <xf numFmtId="0" fontId="0" fillId="3" borderId="11" xfId="0" applyNumberFormat="1" applyFill="1" applyBorder="1" applyAlignment="1"/>
    <xf numFmtId="0" fontId="33" fillId="7" borderId="2" xfId="0" applyFont="1" applyFill="1" applyBorder="1" applyAlignment="1">
      <alignment wrapText="1"/>
    </xf>
    <xf numFmtId="0" fontId="33" fillId="7" borderId="1" xfId="0" applyFont="1" applyFill="1" applyBorder="1" applyAlignment="1">
      <alignment horizontal="right" wrapText="1"/>
    </xf>
    <xf numFmtId="0" fontId="33" fillId="7" borderId="3" xfId="0" applyFont="1" applyFill="1" applyBorder="1" applyAlignment="1">
      <alignment horizontal="right" wrapText="1"/>
    </xf>
    <xf numFmtId="0" fontId="34" fillId="0" borderId="2" xfId="0" applyFont="1" applyBorder="1" applyAlignment="1">
      <alignment wrapText="1"/>
    </xf>
    <xf numFmtId="0" fontId="33" fillId="0" borderId="1" xfId="0" applyFont="1" applyBorder="1" applyAlignment="1">
      <alignment horizontal="right" wrapText="1"/>
    </xf>
    <xf numFmtId="0" fontId="33" fillId="0" borderId="3" xfId="0" applyFont="1" applyBorder="1" applyAlignment="1">
      <alignment horizontal="right" wrapText="1"/>
    </xf>
    <xf numFmtId="0" fontId="5" fillId="2" borderId="0" xfId="0" applyFont="1" applyFill="1" applyAlignment="1">
      <alignment horizontal="right" wrapText="1"/>
    </xf>
    <xf numFmtId="0" fontId="33" fillId="7" borderId="5" xfId="0" applyFont="1" applyFill="1" applyBorder="1" applyAlignment="1">
      <alignment horizontal="right" wrapText="1"/>
    </xf>
    <xf numFmtId="0" fontId="34" fillId="2" borderId="2" xfId="0" applyFont="1" applyFill="1" applyBorder="1" applyAlignment="1">
      <alignment wrapText="1"/>
    </xf>
    <xf numFmtId="0" fontId="33" fillId="2" borderId="3" xfId="0" applyFont="1" applyFill="1" applyBorder="1" applyAlignment="1">
      <alignment horizontal="right" wrapText="1"/>
    </xf>
    <xf numFmtId="0" fontId="6" fillId="0" borderId="1" xfId="0" applyFont="1" applyFill="1" applyBorder="1" applyAlignment="1">
      <alignment horizontal="center"/>
    </xf>
    <xf numFmtId="0" fontId="6" fillId="0" borderId="5" xfId="0" applyFont="1" applyFill="1" applyBorder="1" applyAlignment="1">
      <alignment horizontal="center"/>
    </xf>
    <xf numFmtId="0" fontId="5" fillId="0" borderId="9" xfId="0" applyFont="1" applyFill="1" applyBorder="1"/>
    <xf numFmtId="0" fontId="6" fillId="0" borderId="11" xfId="0" applyFont="1" applyFill="1" applyBorder="1" applyAlignment="1">
      <alignment horizontal="center"/>
    </xf>
    <xf numFmtId="0" fontId="5" fillId="0" borderId="4" xfId="0" applyFont="1" applyFill="1" applyBorder="1"/>
    <xf numFmtId="5" fontId="6" fillId="0" borderId="9" xfId="5" applyNumberFormat="1" applyFont="1" applyFill="1" applyBorder="1" applyAlignment="1">
      <alignment wrapText="1"/>
    </xf>
    <xf numFmtId="0" fontId="6" fillId="0" borderId="36" xfId="0" applyFont="1" applyFill="1" applyBorder="1" applyAlignment="1">
      <alignment wrapText="1"/>
    </xf>
    <xf numFmtId="0" fontId="6" fillId="0" borderId="12" xfId="0" applyFont="1" applyFill="1" applyBorder="1" applyAlignment="1">
      <alignment wrapText="1"/>
    </xf>
    <xf numFmtId="5" fontId="6" fillId="0" borderId="4" xfId="5" applyNumberFormat="1" applyFont="1" applyFill="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5" fillId="0" borderId="0" xfId="0" applyFont="1" applyAlignment="1">
      <alignment horizontal="left"/>
    </xf>
    <xf numFmtId="0" fontId="6" fillId="3" borderId="3" xfId="0" applyFont="1" applyFill="1" applyBorder="1" applyAlignment="1">
      <alignment horizontal="center" wrapText="1"/>
    </xf>
    <xf numFmtId="0" fontId="6" fillId="2" borderId="1" xfId="0" applyFont="1" applyFill="1" applyBorder="1" applyAlignment="1">
      <alignment horizontal="center" wrapText="1"/>
    </xf>
    <xf numFmtId="0" fontId="6" fillId="0" borderId="3" xfId="0" applyFont="1" applyBorder="1" applyAlignment="1">
      <alignment horizontal="center" wrapText="1"/>
    </xf>
    <xf numFmtId="0" fontId="6" fillId="3" borderId="3" xfId="0" applyFont="1" applyFill="1" applyBorder="1" applyAlignment="1">
      <alignment horizontal="left" wrapText="1"/>
    </xf>
    <xf numFmtId="49" fontId="6" fillId="3" borderId="3" xfId="0" applyNumberFormat="1" applyFont="1" applyFill="1" applyBorder="1" applyAlignment="1">
      <alignment horizontal="left" wrapText="1"/>
    </xf>
    <xf numFmtId="0" fontId="5" fillId="0" borderId="11" xfId="0" applyFont="1" applyBorder="1" applyAlignment="1">
      <alignment horizontal="center"/>
    </xf>
    <xf numFmtId="0" fontId="6" fillId="0" borderId="4" xfId="0" applyFont="1" applyBorder="1" applyAlignment="1">
      <alignment horizontal="center" wrapText="1"/>
    </xf>
    <xf numFmtId="0" fontId="5" fillId="0" borderId="3" xfId="0" applyFont="1" applyBorder="1" applyAlignment="1">
      <alignment horizontal="left" wrapText="1"/>
    </xf>
    <xf numFmtId="0" fontId="5" fillId="0" borderId="3" xfId="0" applyFont="1" applyBorder="1" applyAlignment="1">
      <alignment horizontal="left"/>
    </xf>
    <xf numFmtId="0" fontId="6" fillId="0" borderId="4" xfId="0" applyFont="1" applyFill="1" applyBorder="1" applyAlignment="1">
      <alignment horizontal="center"/>
    </xf>
    <xf numFmtId="0" fontId="10" fillId="0" borderId="0" xfId="0" applyFont="1" applyFill="1" applyBorder="1" applyAlignment="1">
      <alignment horizontal="left"/>
    </xf>
    <xf numFmtId="167" fontId="0" fillId="0" borderId="0" xfId="0" applyNumberFormat="1" applyFill="1" applyBorder="1"/>
    <xf numFmtId="1" fontId="6" fillId="0" borderId="3" xfId="0" applyNumberFormat="1" applyFont="1" applyFill="1" applyBorder="1" applyAlignment="1">
      <alignment horizontal="right" wrapText="1"/>
    </xf>
    <xf numFmtId="1" fontId="6" fillId="5" borderId="3" xfId="0" applyNumberFormat="1" applyFont="1" applyFill="1" applyBorder="1" applyAlignment="1">
      <alignment horizontal="right" wrapText="1"/>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17" fillId="0" borderId="1" xfId="0" applyNumberFormat="1" applyFont="1" applyFill="1" applyBorder="1" applyAlignment="1">
      <alignment horizontal="right"/>
    </xf>
    <xf numFmtId="3" fontId="17" fillId="0" borderId="1" xfId="0" applyNumberFormat="1" applyFont="1" applyFill="1" applyBorder="1"/>
    <xf numFmtId="3" fontId="17" fillId="0" borderId="3" xfId="0" applyNumberFormat="1" applyFont="1" applyFill="1" applyBorder="1"/>
    <xf numFmtId="3" fontId="5" fillId="0" borderId="1"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17" fillId="0" borderId="8" xfId="0" applyNumberFormat="1" applyFont="1" applyFill="1" applyBorder="1" applyAlignment="1">
      <alignment horizontal="right"/>
    </xf>
    <xf numFmtId="3" fontId="17" fillId="0" borderId="8" xfId="0" applyNumberFormat="1" applyFont="1" applyFill="1" applyBorder="1"/>
    <xf numFmtId="0" fontId="7" fillId="0" borderId="0" xfId="0" applyFont="1" applyFill="1"/>
    <xf numFmtId="0" fontId="5" fillId="4" borderId="8" xfId="0" applyFont="1" applyFill="1" applyBorder="1"/>
    <xf numFmtId="0" fontId="7" fillId="2" borderId="1" xfId="0" applyFont="1" applyFill="1" applyBorder="1" applyAlignment="1">
      <alignment horizontal="right"/>
    </xf>
    <xf numFmtId="0" fontId="7" fillId="2" borderId="5" xfId="0" applyFont="1" applyFill="1" applyBorder="1" applyAlignment="1">
      <alignment horizontal="right"/>
    </xf>
    <xf numFmtId="0" fontId="5" fillId="2" borderId="3" xfId="0" applyFont="1" applyFill="1" applyBorder="1" applyAlignment="1">
      <alignment horizontal="right"/>
    </xf>
    <xf numFmtId="0" fontId="7" fillId="4" borderId="1" xfId="0" applyFont="1" applyFill="1" applyBorder="1" applyAlignment="1">
      <alignment horizontal="right"/>
    </xf>
    <xf numFmtId="0" fontId="7" fillId="0" borderId="5" xfId="0" applyFont="1" applyFill="1" applyBorder="1" applyAlignment="1">
      <alignment horizontal="right"/>
    </xf>
    <xf numFmtId="0" fontId="5" fillId="3" borderId="1"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xf numFmtId="0" fontId="5" fillId="0" borderId="1" xfId="0" applyFont="1" applyFill="1" applyBorder="1" applyAlignment="1">
      <alignment horizontal="right"/>
    </xf>
    <xf numFmtId="0" fontId="5" fillId="0" borderId="5" xfId="0" applyFont="1" applyFill="1" applyBorder="1" applyAlignment="1">
      <alignment horizontal="right"/>
    </xf>
    <xf numFmtId="0" fontId="5" fillId="0" borderId="3" xfId="0" applyFont="1" applyFill="1" applyBorder="1" applyAlignment="1">
      <alignment horizontal="right"/>
    </xf>
    <xf numFmtId="0" fontId="5" fillId="0" borderId="11" xfId="0" applyFont="1" applyFill="1" applyBorder="1" applyAlignment="1">
      <alignment horizontal="right"/>
    </xf>
    <xf numFmtId="0" fontId="5" fillId="0" borderId="12" xfId="0" applyFont="1" applyFill="1" applyBorder="1" applyAlignment="1">
      <alignment horizontal="right"/>
    </xf>
    <xf numFmtId="0" fontId="5" fillId="0" borderId="4" xfId="0" applyFont="1" applyFill="1" applyBorder="1" applyAlignment="1">
      <alignment horizontal="right"/>
    </xf>
    <xf numFmtId="0" fontId="14" fillId="0" borderId="9" xfId="0" applyFont="1" applyFill="1" applyBorder="1" applyAlignment="1">
      <alignment horizontal="right" wrapText="1"/>
    </xf>
    <xf numFmtId="49" fontId="17" fillId="0" borderId="1" xfId="0" applyNumberFormat="1" applyFont="1" applyFill="1" applyBorder="1" applyAlignment="1">
      <alignment horizontal="right"/>
    </xf>
    <xf numFmtId="0" fontId="5" fillId="0" borderId="48" xfId="0" applyFont="1" applyBorder="1" applyAlignment="1">
      <alignment horizontal="right"/>
    </xf>
    <xf numFmtId="0" fontId="17" fillId="0" borderId="2" xfId="0" applyFont="1" applyBorder="1" applyAlignment="1">
      <alignment vertical="top" wrapText="1"/>
    </xf>
    <xf numFmtId="49" fontId="17" fillId="0" borderId="1" xfId="0" applyNumberFormat="1" applyFont="1" applyBorder="1" applyAlignment="1">
      <alignment horizontal="right" vertical="top"/>
    </xf>
    <xf numFmtId="0" fontId="5" fillId="0" borderId="1" xfId="0" applyFont="1" applyBorder="1" applyAlignment="1">
      <alignment vertical="top"/>
    </xf>
    <xf numFmtId="0" fontId="5" fillId="0" borderId="1" xfId="0" applyFont="1" applyFill="1" applyBorder="1" applyAlignment="1">
      <alignment vertical="top"/>
    </xf>
    <xf numFmtId="0" fontId="5" fillId="0" borderId="5" xfId="0" applyFont="1" applyFill="1" applyBorder="1" applyAlignment="1">
      <alignment vertical="top"/>
    </xf>
    <xf numFmtId="0" fontId="5" fillId="3" borderId="3" xfId="0" applyFont="1" applyFill="1" applyBorder="1" applyAlignment="1">
      <alignment vertical="top"/>
    </xf>
    <xf numFmtId="0" fontId="6" fillId="0" borderId="0" xfId="0" applyFont="1" applyAlignment="1">
      <alignment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35" fillId="0" borderId="0" xfId="0" applyFont="1" applyAlignment="1">
      <alignment vertical="top"/>
    </xf>
    <xf numFmtId="0" fontId="10" fillId="0" borderId="2" xfId="0" applyFont="1" applyBorder="1" applyAlignment="1">
      <alignment vertical="top" wrapText="1"/>
    </xf>
    <xf numFmtId="0" fontId="6" fillId="0" borderId="3" xfId="0" applyFont="1" applyBorder="1" applyAlignment="1">
      <alignment horizontal="center" vertical="top" wrapText="1"/>
    </xf>
    <xf numFmtId="0" fontId="5" fillId="4" borderId="2" xfId="0" applyFont="1" applyFill="1" applyBorder="1" applyAlignment="1">
      <alignment wrapText="1"/>
    </xf>
    <xf numFmtId="0" fontId="5" fillId="4" borderId="3" xfId="0" applyFont="1" applyFill="1" applyBorder="1" applyAlignment="1">
      <alignment horizontal="right"/>
    </xf>
    <xf numFmtId="0" fontId="5" fillId="4" borderId="2" xfId="0" applyFont="1" applyFill="1" applyBorder="1" applyAlignment="1"/>
    <xf numFmtId="0" fontId="10" fillId="4" borderId="10" xfId="0" applyFont="1" applyFill="1" applyBorder="1"/>
    <xf numFmtId="0" fontId="6" fillId="4" borderId="22" xfId="0" applyFont="1" applyFill="1" applyBorder="1" applyAlignment="1">
      <alignment wrapText="1"/>
    </xf>
    <xf numFmtId="0" fontId="6" fillId="4" borderId="3" xfId="0" applyFont="1" applyFill="1" applyBorder="1" applyAlignment="1">
      <alignment horizontal="right" wrapText="1"/>
    </xf>
    <xf numFmtId="0" fontId="14" fillId="4" borderId="9" xfId="0" applyFont="1" applyFill="1" applyBorder="1" applyAlignment="1">
      <alignment horizontal="right" wrapText="1"/>
    </xf>
    <xf numFmtId="0" fontId="0" fillId="4" borderId="3" xfId="0" applyFont="1" applyFill="1" applyBorder="1" applyAlignment="1">
      <alignment horizontal="right"/>
    </xf>
    <xf numFmtId="0" fontId="5" fillId="4" borderId="9" xfId="0" applyFont="1" applyFill="1" applyBorder="1" applyAlignment="1">
      <alignment horizontal="right"/>
    </xf>
    <xf numFmtId="0" fontId="5" fillId="0" borderId="1" xfId="0" applyFont="1" applyBorder="1" applyAlignment="1">
      <alignment wrapText="1"/>
    </xf>
    <xf numFmtId="0" fontId="24" fillId="0" borderId="3" xfId="0" applyFont="1" applyFill="1" applyBorder="1" applyAlignment="1">
      <alignment horizontal="right"/>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24" fillId="2" borderId="5" xfId="0" applyFont="1" applyFill="1" applyBorder="1" applyAlignment="1">
      <alignment horizontal="center"/>
    </xf>
    <xf numFmtId="0" fontId="24" fillId="2" borderId="25" xfId="0" applyFont="1" applyFill="1" applyBorder="1" applyAlignment="1">
      <alignment horizontal="center"/>
    </xf>
    <xf numFmtId="0" fontId="24" fillId="2" borderId="6" xfId="0" applyFont="1" applyFill="1" applyBorder="1" applyAlignment="1">
      <alignment horizontal="center"/>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4" fillId="0" borderId="26" xfId="0" applyFont="1" applyBorder="1"/>
    <xf numFmtId="0" fontId="10" fillId="0" borderId="5" xfId="0" applyFont="1" applyFill="1" applyBorder="1" applyAlignment="1">
      <alignment horizontal="center" wrapText="1"/>
    </xf>
    <xf numFmtId="0" fontId="10" fillId="0" borderId="26" xfId="0" applyFont="1" applyFill="1" applyBorder="1" applyAlignment="1">
      <alignment horizontal="center" wrapText="1"/>
    </xf>
    <xf numFmtId="0" fontId="24" fillId="2" borderId="34" xfId="0" applyFont="1" applyFill="1" applyBorder="1" applyAlignment="1">
      <alignment horizontal="center"/>
    </xf>
    <xf numFmtId="0" fontId="24" fillId="2" borderId="28" xfId="0" applyFont="1" applyFill="1" applyBorder="1" applyAlignment="1">
      <alignment horizontal="center"/>
    </xf>
    <xf numFmtId="0" fontId="24" fillId="2" borderId="29" xfId="0" applyFont="1" applyFill="1" applyBorder="1" applyAlignment="1">
      <alignment horizontal="center"/>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19"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0" borderId="0" xfId="0" applyFont="1" applyAlignment="1">
      <alignment horizontal="left"/>
    </xf>
    <xf numFmtId="0" fontId="19" fillId="6" borderId="27"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0" borderId="0" xfId="0" applyFont="1" applyAlignment="1">
      <alignment horizontal="left" wrapText="1"/>
    </xf>
    <xf numFmtId="0" fontId="8" fillId="6" borderId="63" xfId="0" applyFont="1" applyFill="1" applyBorder="1" applyAlignment="1">
      <alignment horizontal="center" vertical="center"/>
    </xf>
    <xf numFmtId="0" fontId="8" fillId="6" borderId="64" xfId="0" applyFont="1" applyFill="1" applyBorder="1" applyAlignment="1">
      <alignment horizontal="center" vertical="center"/>
    </xf>
    <xf numFmtId="0" fontId="8" fillId="6" borderId="65" xfId="0" applyFont="1" applyFill="1" applyBorder="1" applyAlignment="1">
      <alignment horizontal="center" vertical="center"/>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7"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vertical="top" wrapText="1"/>
    </xf>
    <xf numFmtId="0" fontId="6" fillId="0" borderId="19" xfId="0" applyFont="1" applyBorder="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24" fillId="2" borderId="5" xfId="0" applyFont="1" applyFill="1" applyBorder="1" applyAlignment="1">
      <alignment horizontal="left"/>
    </xf>
    <xf numFmtId="0" fontId="24" fillId="2" borderId="25" xfId="0" applyFont="1" applyFill="1" applyBorder="1" applyAlignment="1">
      <alignment horizontal="left"/>
    </xf>
    <xf numFmtId="0" fontId="24"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vertical="top" wrapText="1"/>
    </xf>
    <xf numFmtId="0" fontId="6" fillId="0" borderId="38" xfId="0" applyFont="1" applyBorder="1" applyAlignment="1">
      <alignment horizontal="left" vertical="top" wrapText="1"/>
    </xf>
    <xf numFmtId="0" fontId="6" fillId="0" borderId="71" xfId="0" applyFont="1" applyBorder="1" applyAlignment="1">
      <alignment horizontal="left" vertical="top" wrapText="1"/>
    </xf>
    <xf numFmtId="0" fontId="6" fillId="0" borderId="72" xfId="0" applyFont="1" applyBorder="1" applyAlignment="1">
      <alignment horizontal="left" vertical="top" wrapText="1"/>
    </xf>
    <xf numFmtId="0" fontId="19" fillId="6" borderId="59" xfId="0" applyFont="1" applyFill="1" applyBorder="1" applyAlignment="1">
      <alignment horizontal="center" vertical="center"/>
    </xf>
    <xf numFmtId="0" fontId="8" fillId="6" borderId="46" xfId="0" applyFont="1" applyFill="1" applyBorder="1" applyAlignment="1">
      <alignment horizontal="center" vertical="center"/>
    </xf>
    <xf numFmtId="0" fontId="8" fillId="6" borderId="74" xfId="0" applyFont="1" applyFill="1" applyBorder="1" applyAlignment="1">
      <alignment horizontal="center" vertical="center"/>
    </xf>
    <xf numFmtId="0" fontId="8" fillId="6" borderId="47" xfId="0" applyFont="1" applyFill="1" applyBorder="1" applyAlignment="1">
      <alignment horizontal="center" vertical="center"/>
    </xf>
    <xf numFmtId="0" fontId="6" fillId="0" borderId="39"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6" fillId="0" borderId="35" xfId="0" applyFont="1" applyBorder="1" applyAlignment="1">
      <alignment horizontal="left" vertical="top" wrapText="1"/>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75" xfId="0" applyFont="1" applyBorder="1" applyAlignment="1">
      <alignment horizontal="center" wrapText="1"/>
    </xf>
    <xf numFmtId="0" fontId="19" fillId="6" borderId="42"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3"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0" fillId="0" borderId="1" xfId="0" applyFont="1" applyBorder="1" applyAlignment="1">
      <alignment horizontal="center" wrapText="1"/>
    </xf>
    <xf numFmtId="0" fontId="10" fillId="0" borderId="26" xfId="0" applyFont="1" applyBorder="1" applyAlignment="1">
      <alignment horizontal="center" wrapText="1"/>
    </xf>
    <xf numFmtId="0" fontId="17" fillId="0" borderId="0" xfId="0" applyFont="1" applyFill="1" applyAlignment="1">
      <alignment horizontal="left" vertical="top" wrapText="1"/>
    </xf>
    <xf numFmtId="0" fontId="10" fillId="0" borderId="0" xfId="0" applyFont="1" applyFill="1" applyAlignment="1">
      <alignment horizontal="left" vertical="top" wrapText="1"/>
    </xf>
    <xf numFmtId="0" fontId="6" fillId="0" borderId="42" xfId="0" applyFont="1" applyBorder="1" applyAlignment="1">
      <alignment horizontal="left" vertical="top" wrapText="1"/>
    </xf>
    <xf numFmtId="0" fontId="5" fillId="0" borderId="0" xfId="0" applyFont="1" applyAlignment="1">
      <alignment horizontal="left" vertical="top"/>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2" borderId="1" xfId="0" applyFont="1" applyFill="1" applyBorder="1" applyAlignment="1">
      <alignment horizontal="center" wrapText="1"/>
    </xf>
    <xf numFmtId="0" fontId="6" fillId="0" borderId="25" xfId="0" applyFont="1" applyBorder="1" applyAlignment="1">
      <alignment horizontal="center" wrapText="1"/>
    </xf>
    <xf numFmtId="0" fontId="6" fillId="4" borderId="1" xfId="0" applyFont="1" applyFill="1" applyBorder="1" applyAlignment="1">
      <alignment horizontal="center" wrapText="1"/>
    </xf>
    <xf numFmtId="0" fontId="10" fillId="0" borderId="35" xfId="0" applyFont="1" applyBorder="1" applyAlignment="1">
      <alignment horizontal="left" vertical="top" wrapText="1"/>
    </xf>
    <xf numFmtId="0" fontId="10" fillId="0" borderId="19" xfId="0" applyFont="1" applyBorder="1" applyAlignment="1">
      <alignment horizontal="left" vertical="top" wrapText="1"/>
    </xf>
    <xf numFmtId="0" fontId="10" fillId="0" borderId="39" xfId="0" applyFont="1" applyBorder="1" applyAlignment="1">
      <alignment horizontal="center" wrapText="1"/>
    </xf>
    <xf numFmtId="0" fontId="10" fillId="0" borderId="18" xfId="0" applyFont="1" applyBorder="1" applyAlignment="1">
      <alignment horizontal="center" wrapText="1"/>
    </xf>
    <xf numFmtId="0" fontId="10" fillId="0" borderId="39" xfId="0" applyFont="1" applyFill="1" applyBorder="1" applyAlignment="1">
      <alignment horizontal="center" wrapText="1"/>
    </xf>
    <xf numFmtId="0" fontId="10" fillId="0" borderId="18" xfId="0" applyFont="1" applyFill="1" applyBorder="1" applyAlignment="1">
      <alignment horizontal="center" wrapText="1"/>
    </xf>
    <xf numFmtId="0" fontId="10" fillId="0" borderId="41" xfId="0" applyFont="1" applyFill="1" applyBorder="1" applyAlignment="1">
      <alignment horizontal="center" wrapText="1"/>
    </xf>
    <xf numFmtId="0" fontId="10" fillId="0" borderId="20" xfId="0" applyFont="1" applyFill="1" applyBorder="1" applyAlignment="1">
      <alignment horizontal="center" wrapText="1"/>
    </xf>
    <xf numFmtId="0" fontId="17" fillId="0" borderId="0" xfId="0" applyFont="1" applyFill="1" applyAlignment="1">
      <alignment horizontal="left"/>
    </xf>
    <xf numFmtId="0" fontId="17" fillId="0" borderId="0" xfId="0" applyFont="1" applyFill="1" applyAlignment="1">
      <alignment horizontal="left" wrapText="1"/>
    </xf>
    <xf numFmtId="0" fontId="6" fillId="0" borderId="3" xfId="0" applyFont="1" applyBorder="1" applyAlignment="1">
      <alignment horizontal="center" wrapText="1"/>
    </xf>
    <xf numFmtId="0" fontId="10" fillId="0" borderId="25" xfId="0" applyFont="1" applyBorder="1" applyAlignment="1">
      <alignment horizontal="center" wrapText="1"/>
    </xf>
    <xf numFmtId="0" fontId="19"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19" fillId="6" borderId="56"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6" borderId="57"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24" fillId="0" borderId="62" xfId="0" applyFont="1" applyFill="1" applyBorder="1" applyAlignment="1">
      <alignment horizontal="center" wrapText="1"/>
    </xf>
    <xf numFmtId="0" fontId="24" fillId="0" borderId="55" xfId="0" applyFont="1" applyFill="1" applyBorder="1" applyAlignment="1">
      <alignment horizontal="center" wrapText="1"/>
    </xf>
    <xf numFmtId="0" fontId="10" fillId="0" borderId="53" xfId="0" applyFont="1" applyFill="1" applyBorder="1" applyAlignment="1">
      <alignment horizontal="center" wrapText="1"/>
    </xf>
    <xf numFmtId="0" fontId="10" fillId="0" borderId="60" xfId="0" applyFont="1" applyFill="1" applyBorder="1" applyAlignment="1">
      <alignment horizontal="center" wrapText="1"/>
    </xf>
    <xf numFmtId="0" fontId="10" fillId="0" borderId="38" xfId="0" applyFont="1" applyFill="1" applyBorder="1" applyAlignment="1">
      <alignment horizontal="center" wrapText="1"/>
    </xf>
    <xf numFmtId="0" fontId="10" fillId="0" borderId="36" xfId="0" applyFont="1" applyFill="1" applyBorder="1" applyAlignment="1">
      <alignment horizontal="center" wrapText="1"/>
    </xf>
    <xf numFmtId="0" fontId="10" fillId="0" borderId="66" xfId="0" applyFont="1" applyFill="1" applyBorder="1" applyAlignment="1">
      <alignment horizontal="center" wrapText="1"/>
    </xf>
    <xf numFmtId="0" fontId="7" fillId="2" borderId="1" xfId="0" applyFont="1" applyFill="1" applyBorder="1" applyAlignment="1">
      <alignment horizontal="center"/>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vertical="top" wrapText="1"/>
    </xf>
    <xf numFmtId="0" fontId="6" fillId="0" borderId="10" xfId="0" applyFont="1" applyBorder="1" applyAlignment="1">
      <alignment horizontal="left" vertical="top" wrapText="1"/>
    </xf>
    <xf numFmtId="0" fontId="7" fillId="2" borderId="15" xfId="0" applyFont="1" applyFill="1" applyBorder="1" applyAlignment="1">
      <alignment horizontal="center"/>
    </xf>
    <xf numFmtId="0" fontId="10" fillId="0" borderId="7"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vertical="top"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25" fillId="0" borderId="0" xfId="0" applyFont="1" applyFill="1" applyAlignment="1">
      <alignment horizontal="left" vertical="center" wrapText="1"/>
    </xf>
    <xf numFmtId="0" fontId="17"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5" fillId="0" borderId="0" xfId="0" applyFont="1" applyAlignment="1">
      <alignment horizontal="left" vertic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19" fillId="6" borderId="75" xfId="0" applyFont="1" applyFill="1" applyBorder="1" applyAlignment="1">
      <alignment horizontal="center" vertical="center" wrapText="1"/>
    </xf>
    <xf numFmtId="0" fontId="5" fillId="0" borderId="0" xfId="0" applyFont="1" applyFill="1" applyAlignment="1">
      <alignment horizontal="left" wrapText="1"/>
    </xf>
  </cellXfs>
  <cellStyles count="8">
    <cellStyle name="Čárka 2" xfId="3"/>
    <cellStyle name="Měna" xfId="5" builtinId="4"/>
    <cellStyle name="Měna 2" xfId="6"/>
    <cellStyle name="Normální" xfId="0" builtinId="0"/>
    <cellStyle name="Normální 2" xfId="1"/>
    <cellStyle name="normální 2 2" xfId="4"/>
    <cellStyle name="normální 2 5" xfId="2"/>
    <cellStyle name="Procenta"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118"/>
  <sheetViews>
    <sheetView topLeftCell="A13" zoomScaleNormal="100" workbookViewId="0">
      <selection activeCell="C24" sqref="C24"/>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507" t="s">
        <v>389</v>
      </c>
      <c r="B1" s="508"/>
      <c r="C1" s="508"/>
      <c r="D1" s="508"/>
      <c r="E1" s="508"/>
      <c r="F1" s="508"/>
      <c r="G1" s="508"/>
      <c r="H1" s="508"/>
      <c r="I1" s="508"/>
      <c r="J1" s="509"/>
      <c r="K1" s="510"/>
      <c r="M1" s="506"/>
      <c r="N1" s="506"/>
      <c r="O1" s="506"/>
      <c r="P1" s="506"/>
      <c r="Q1" s="506"/>
      <c r="R1" s="506"/>
      <c r="S1" s="506"/>
      <c r="T1" s="506"/>
      <c r="U1" s="506"/>
      <c r="V1" s="506"/>
      <c r="W1" s="506"/>
    </row>
    <row r="2" spans="1:23" s="5" customFormat="1" ht="38.25" customHeight="1" x14ac:dyDescent="0.25">
      <c r="A2" s="487" t="s">
        <v>594</v>
      </c>
      <c r="B2" s="302"/>
      <c r="C2" s="511" t="s">
        <v>0</v>
      </c>
      <c r="D2" s="512"/>
      <c r="E2" s="511" t="s">
        <v>2</v>
      </c>
      <c r="F2" s="512"/>
      <c r="G2" s="511" t="s">
        <v>1</v>
      </c>
      <c r="H2" s="512"/>
      <c r="I2" s="513" t="s">
        <v>3</v>
      </c>
      <c r="J2" s="514"/>
      <c r="K2" s="303" t="s">
        <v>4</v>
      </c>
      <c r="N2" s="59"/>
      <c r="O2" s="59"/>
      <c r="P2" s="59"/>
      <c r="Q2" s="59"/>
      <c r="R2" s="59"/>
      <c r="S2" s="59"/>
      <c r="T2" s="59"/>
      <c r="U2" s="59"/>
      <c r="V2" s="59"/>
      <c r="W2" s="59"/>
    </row>
    <row r="3" spans="1:23" s="5" customFormat="1" ht="13.5" customHeight="1" thickBot="1" x14ac:dyDescent="0.25">
      <c r="A3" s="304"/>
      <c r="B3" s="305"/>
      <c r="C3" s="306" t="s">
        <v>7</v>
      </c>
      <c r="D3" s="306" t="s">
        <v>8</v>
      </c>
      <c r="E3" s="306" t="s">
        <v>7</v>
      </c>
      <c r="F3" s="306" t="s">
        <v>8</v>
      </c>
      <c r="G3" s="306" t="s">
        <v>7</v>
      </c>
      <c r="H3" s="306" t="s">
        <v>8</v>
      </c>
      <c r="I3" s="307" t="s">
        <v>7</v>
      </c>
      <c r="J3" s="307" t="s">
        <v>8</v>
      </c>
      <c r="K3" s="308"/>
      <c r="M3" s="46"/>
    </row>
    <row r="4" spans="1:23" s="6" customFormat="1" ht="15" customHeight="1" x14ac:dyDescent="0.2">
      <c r="A4" s="231" t="s">
        <v>567</v>
      </c>
      <c r="B4" s="515"/>
      <c r="C4" s="516"/>
      <c r="D4" s="516"/>
      <c r="E4" s="516"/>
      <c r="F4" s="516"/>
      <c r="G4" s="516"/>
      <c r="H4" s="516"/>
      <c r="I4" s="516"/>
      <c r="J4" s="516"/>
      <c r="K4" s="517"/>
      <c r="M4" s="46"/>
    </row>
    <row r="5" spans="1:23" s="2" customFormat="1" x14ac:dyDescent="0.2">
      <c r="A5" s="309" t="s">
        <v>483</v>
      </c>
      <c r="B5" s="310" t="s">
        <v>482</v>
      </c>
      <c r="C5" s="500"/>
      <c r="D5" s="501"/>
      <c r="E5" s="501"/>
      <c r="F5" s="501"/>
      <c r="G5" s="501"/>
      <c r="H5" s="501"/>
      <c r="I5" s="501"/>
      <c r="J5" s="501"/>
      <c r="K5" s="502"/>
    </row>
    <row r="6" spans="1:23" x14ac:dyDescent="0.2">
      <c r="A6" s="134" t="s">
        <v>497</v>
      </c>
      <c r="B6" s="311" t="s">
        <v>484</v>
      </c>
      <c r="C6" s="116"/>
      <c r="D6" s="116"/>
      <c r="E6" s="116"/>
      <c r="F6" s="116"/>
      <c r="G6" s="116"/>
      <c r="H6" s="116"/>
      <c r="I6" s="116"/>
      <c r="J6" s="116"/>
      <c r="K6" s="115">
        <f>SUM(C6:J6)</f>
        <v>0</v>
      </c>
    </row>
    <row r="7" spans="1:23" x14ac:dyDescent="0.2">
      <c r="A7" s="134" t="s">
        <v>498</v>
      </c>
      <c r="B7" s="311" t="s">
        <v>485</v>
      </c>
      <c r="C7" s="116"/>
      <c r="D7" s="116"/>
      <c r="E7" s="116"/>
      <c r="F7" s="116"/>
      <c r="G7" s="116"/>
      <c r="H7" s="116"/>
      <c r="I7" s="100"/>
      <c r="J7" s="117"/>
      <c r="K7" s="115">
        <f t="shared" ref="K7:K16" si="0">SUM(C7:J7)</f>
        <v>0</v>
      </c>
    </row>
    <row r="8" spans="1:23" x14ac:dyDescent="0.2">
      <c r="A8" s="134" t="s">
        <v>499</v>
      </c>
      <c r="B8" s="311" t="s">
        <v>486</v>
      </c>
      <c r="C8" s="116"/>
      <c r="D8" s="116"/>
      <c r="E8" s="116"/>
      <c r="F8" s="116"/>
      <c r="G8" s="116"/>
      <c r="H8" s="116"/>
      <c r="I8" s="100"/>
      <c r="J8" s="117"/>
      <c r="K8" s="115">
        <f t="shared" si="0"/>
        <v>0</v>
      </c>
    </row>
    <row r="9" spans="1:23" x14ac:dyDescent="0.2">
      <c r="A9" s="134" t="s">
        <v>500</v>
      </c>
      <c r="B9" s="311" t="s">
        <v>487</v>
      </c>
      <c r="C9" s="116"/>
      <c r="D9" s="116"/>
      <c r="E9" s="116"/>
      <c r="F9" s="116"/>
      <c r="G9" s="116"/>
      <c r="H9" s="116"/>
      <c r="I9" s="100"/>
      <c r="J9" s="117"/>
      <c r="K9" s="115">
        <f t="shared" si="0"/>
        <v>0</v>
      </c>
    </row>
    <row r="10" spans="1:23" x14ac:dyDescent="0.2">
      <c r="A10" s="134" t="s">
        <v>501</v>
      </c>
      <c r="B10" s="311" t="s">
        <v>488</v>
      </c>
      <c r="C10" s="116"/>
      <c r="D10" s="116"/>
      <c r="E10" s="116"/>
      <c r="F10" s="116"/>
      <c r="G10" s="116"/>
      <c r="H10" s="116"/>
      <c r="I10" s="100"/>
      <c r="J10" s="117"/>
      <c r="K10" s="115">
        <f t="shared" si="0"/>
        <v>0</v>
      </c>
    </row>
    <row r="11" spans="1:23" x14ac:dyDescent="0.2">
      <c r="A11" s="134" t="s">
        <v>502</v>
      </c>
      <c r="B11" s="311" t="s">
        <v>489</v>
      </c>
      <c r="C11" s="116"/>
      <c r="D11" s="116"/>
      <c r="E11" s="116"/>
      <c r="F11" s="116"/>
      <c r="G11" s="116">
        <v>3</v>
      </c>
      <c r="H11" s="116">
        <v>2</v>
      </c>
      <c r="I11" s="100">
        <v>3</v>
      </c>
      <c r="J11" s="117">
        <v>4</v>
      </c>
      <c r="K11" s="115">
        <f t="shared" si="0"/>
        <v>12</v>
      </c>
    </row>
    <row r="12" spans="1:23" x14ac:dyDescent="0.2">
      <c r="A12" s="134" t="s">
        <v>496</v>
      </c>
      <c r="B12" s="311" t="s">
        <v>490</v>
      </c>
      <c r="C12" s="116"/>
      <c r="D12" s="116"/>
      <c r="E12" s="116"/>
      <c r="F12" s="116"/>
      <c r="G12" s="116"/>
      <c r="H12" s="116"/>
      <c r="I12" s="100">
        <v>1</v>
      </c>
      <c r="J12" s="117"/>
      <c r="K12" s="115">
        <f t="shared" si="0"/>
        <v>1</v>
      </c>
    </row>
    <row r="13" spans="1:23" x14ac:dyDescent="0.2">
      <c r="A13" s="134" t="s">
        <v>503</v>
      </c>
      <c r="B13" s="311" t="s">
        <v>491</v>
      </c>
      <c r="C13" s="116">
        <v>6</v>
      </c>
      <c r="D13" s="116">
        <v>6</v>
      </c>
      <c r="E13" s="116"/>
      <c r="F13" s="116"/>
      <c r="G13" s="116">
        <v>14</v>
      </c>
      <c r="H13" s="116">
        <v>9</v>
      </c>
      <c r="I13" s="100">
        <v>10</v>
      </c>
      <c r="J13" s="117">
        <v>8</v>
      </c>
      <c r="K13" s="115">
        <f t="shared" si="0"/>
        <v>53</v>
      </c>
    </row>
    <row r="14" spans="1:23" x14ac:dyDescent="0.2">
      <c r="A14" s="134" t="s">
        <v>504</v>
      </c>
      <c r="B14" s="311" t="s">
        <v>492</v>
      </c>
      <c r="C14" s="116"/>
      <c r="D14" s="116"/>
      <c r="E14" s="116"/>
      <c r="F14" s="116"/>
      <c r="G14" s="116"/>
      <c r="H14" s="116"/>
      <c r="I14" s="100"/>
      <c r="J14" s="117"/>
      <c r="K14" s="115">
        <f t="shared" si="0"/>
        <v>0</v>
      </c>
    </row>
    <row r="15" spans="1:23" ht="12.75" customHeight="1" x14ac:dyDescent="0.2">
      <c r="A15" s="134" t="s">
        <v>505</v>
      </c>
      <c r="B15" s="311" t="s">
        <v>493</v>
      </c>
      <c r="C15" s="116"/>
      <c r="D15" s="116"/>
      <c r="E15" s="116"/>
      <c r="F15" s="116"/>
      <c r="G15" s="116"/>
      <c r="H15" s="116"/>
      <c r="I15" s="100"/>
      <c r="J15" s="117"/>
      <c r="K15" s="115">
        <f t="shared" si="0"/>
        <v>0</v>
      </c>
    </row>
    <row r="16" spans="1:23" x14ac:dyDescent="0.2">
      <c r="A16" s="134" t="s">
        <v>495</v>
      </c>
      <c r="B16" s="311" t="s">
        <v>494</v>
      </c>
      <c r="C16" s="116"/>
      <c r="D16" s="116"/>
      <c r="E16" s="116"/>
      <c r="F16" s="116"/>
      <c r="G16" s="116"/>
      <c r="H16" s="116"/>
      <c r="I16" s="100"/>
      <c r="J16" s="117"/>
      <c r="K16" s="115">
        <f t="shared" si="0"/>
        <v>0</v>
      </c>
    </row>
    <row r="17" spans="1:11" x14ac:dyDescent="0.2">
      <c r="A17" s="312" t="s">
        <v>94</v>
      </c>
      <c r="B17" s="313" t="s">
        <v>95</v>
      </c>
      <c r="C17" s="129">
        <f>SUM(C6:C16)</f>
        <v>6</v>
      </c>
      <c r="D17" s="129">
        <f t="shared" ref="D17:J17" si="1">SUM(D6:D16)</f>
        <v>6</v>
      </c>
      <c r="E17" s="129">
        <f t="shared" si="1"/>
        <v>0</v>
      </c>
      <c r="F17" s="129">
        <f t="shared" si="1"/>
        <v>0</v>
      </c>
      <c r="G17" s="129">
        <f t="shared" si="1"/>
        <v>17</v>
      </c>
      <c r="H17" s="129">
        <f t="shared" si="1"/>
        <v>11</v>
      </c>
      <c r="I17" s="129">
        <f t="shared" si="1"/>
        <v>14</v>
      </c>
      <c r="J17" s="129">
        <f t="shared" si="1"/>
        <v>12</v>
      </c>
      <c r="K17" s="115">
        <f>SUM(K6:K16)</f>
        <v>66</v>
      </c>
    </row>
    <row r="18" spans="1:11" s="6" customFormat="1" x14ac:dyDescent="0.2">
      <c r="A18" s="136" t="s">
        <v>573</v>
      </c>
      <c r="B18" s="314"/>
      <c r="C18" s="503"/>
      <c r="D18" s="504"/>
      <c r="E18" s="504"/>
      <c r="F18" s="504"/>
      <c r="G18" s="504"/>
      <c r="H18" s="504"/>
      <c r="I18" s="504"/>
      <c r="J18" s="504"/>
      <c r="K18" s="505"/>
    </row>
    <row r="19" spans="1:11" s="2" customFormat="1" x14ac:dyDescent="0.2">
      <c r="A19" s="309" t="s">
        <v>483</v>
      </c>
      <c r="B19" s="310" t="s">
        <v>482</v>
      </c>
      <c r="C19" s="500"/>
      <c r="D19" s="501"/>
      <c r="E19" s="501"/>
      <c r="F19" s="501"/>
      <c r="G19" s="501"/>
      <c r="H19" s="501"/>
      <c r="I19" s="501"/>
      <c r="J19" s="501"/>
      <c r="K19" s="502"/>
    </row>
    <row r="20" spans="1:11" x14ac:dyDescent="0.2">
      <c r="A20" s="134" t="s">
        <v>497</v>
      </c>
      <c r="B20" s="311" t="s">
        <v>484</v>
      </c>
      <c r="C20" s="116"/>
      <c r="D20" s="116"/>
      <c r="E20" s="116"/>
      <c r="F20" s="116"/>
      <c r="G20" s="116"/>
      <c r="H20" s="116"/>
      <c r="I20" s="100"/>
      <c r="J20" s="117"/>
      <c r="K20" s="115">
        <f>SUM(C20:J20)</f>
        <v>0</v>
      </c>
    </row>
    <row r="21" spans="1:11" x14ac:dyDescent="0.2">
      <c r="A21" s="134" t="s">
        <v>498</v>
      </c>
      <c r="B21" s="311" t="s">
        <v>485</v>
      </c>
      <c r="C21" s="116"/>
      <c r="D21" s="116"/>
      <c r="E21" s="116"/>
      <c r="F21" s="116"/>
      <c r="G21" s="116"/>
      <c r="H21" s="116"/>
      <c r="I21" s="100"/>
      <c r="J21" s="117"/>
      <c r="K21" s="115">
        <f t="shared" ref="K21:K30" si="2">SUM(C21:J21)</f>
        <v>0</v>
      </c>
    </row>
    <row r="22" spans="1:11" x14ac:dyDescent="0.2">
      <c r="A22" s="134" t="s">
        <v>499</v>
      </c>
      <c r="B22" s="311" t="s">
        <v>486</v>
      </c>
      <c r="C22" s="116"/>
      <c r="D22" s="116"/>
      <c r="E22" s="116"/>
      <c r="F22" s="116"/>
      <c r="G22" s="116"/>
      <c r="H22" s="116"/>
      <c r="I22" s="100"/>
      <c r="J22" s="117"/>
      <c r="K22" s="115">
        <f t="shared" si="2"/>
        <v>0</v>
      </c>
    </row>
    <row r="23" spans="1:11" x14ac:dyDescent="0.2">
      <c r="A23" s="134" t="s">
        <v>500</v>
      </c>
      <c r="B23" s="311" t="s">
        <v>487</v>
      </c>
      <c r="C23" s="116"/>
      <c r="D23" s="116"/>
      <c r="E23" s="116"/>
      <c r="F23" s="116"/>
      <c r="G23" s="116"/>
      <c r="H23" s="116"/>
      <c r="I23" s="100"/>
      <c r="J23" s="117"/>
      <c r="K23" s="115">
        <f t="shared" si="2"/>
        <v>0</v>
      </c>
    </row>
    <row r="24" spans="1:11" x14ac:dyDescent="0.2">
      <c r="A24" s="134" t="s">
        <v>501</v>
      </c>
      <c r="B24" s="311" t="s">
        <v>488</v>
      </c>
      <c r="C24" s="116">
        <v>10</v>
      </c>
      <c r="D24" s="116">
        <v>7</v>
      </c>
      <c r="E24" s="116"/>
      <c r="F24" s="116"/>
      <c r="G24" s="116">
        <v>13</v>
      </c>
      <c r="H24" s="116">
        <v>8</v>
      </c>
      <c r="I24" s="100">
        <v>10</v>
      </c>
      <c r="J24" s="117">
        <v>10</v>
      </c>
      <c r="K24" s="115">
        <f t="shared" si="2"/>
        <v>58</v>
      </c>
    </row>
    <row r="25" spans="1:11" x14ac:dyDescent="0.2">
      <c r="A25" s="134" t="s">
        <v>502</v>
      </c>
      <c r="B25" s="311" t="s">
        <v>489</v>
      </c>
      <c r="C25" s="116"/>
      <c r="D25" s="116"/>
      <c r="E25" s="116"/>
      <c r="F25" s="116"/>
      <c r="G25" s="116"/>
      <c r="H25" s="116"/>
      <c r="I25" s="100"/>
      <c r="J25" s="117"/>
      <c r="K25" s="115">
        <f t="shared" si="2"/>
        <v>0</v>
      </c>
    </row>
    <row r="26" spans="1:11" x14ac:dyDescent="0.2">
      <c r="A26" s="134" t="s">
        <v>496</v>
      </c>
      <c r="B26" s="311" t="s">
        <v>490</v>
      </c>
      <c r="C26" s="116"/>
      <c r="D26" s="116"/>
      <c r="E26" s="116"/>
      <c r="F26" s="116"/>
      <c r="G26" s="116"/>
      <c r="H26" s="116"/>
      <c r="I26" s="100"/>
      <c r="J26" s="117"/>
      <c r="K26" s="115">
        <f t="shared" si="2"/>
        <v>0</v>
      </c>
    </row>
    <row r="27" spans="1:11" x14ac:dyDescent="0.2">
      <c r="A27" s="134" t="s">
        <v>503</v>
      </c>
      <c r="B27" s="311" t="s">
        <v>491</v>
      </c>
      <c r="C27" s="116"/>
      <c r="D27" s="116"/>
      <c r="E27" s="116"/>
      <c r="F27" s="116"/>
      <c r="G27" s="116"/>
      <c r="H27" s="116"/>
      <c r="I27" s="100"/>
      <c r="J27" s="117"/>
      <c r="K27" s="115">
        <f t="shared" si="2"/>
        <v>0</v>
      </c>
    </row>
    <row r="28" spans="1:11" x14ac:dyDescent="0.2">
      <c r="A28" s="134" t="s">
        <v>504</v>
      </c>
      <c r="B28" s="311" t="s">
        <v>492</v>
      </c>
      <c r="C28" s="116"/>
      <c r="D28" s="116"/>
      <c r="E28" s="116"/>
      <c r="F28" s="116"/>
      <c r="G28" s="116"/>
      <c r="H28" s="116"/>
      <c r="I28" s="100"/>
      <c r="J28" s="117"/>
      <c r="K28" s="115">
        <f t="shared" si="2"/>
        <v>0</v>
      </c>
    </row>
    <row r="29" spans="1:11" ht="12.75" customHeight="1" x14ac:dyDescent="0.2">
      <c r="A29" s="134" t="s">
        <v>505</v>
      </c>
      <c r="B29" s="311" t="s">
        <v>493</v>
      </c>
      <c r="C29" s="118"/>
      <c r="D29" s="118"/>
      <c r="E29" s="118"/>
      <c r="F29" s="118"/>
      <c r="G29" s="118"/>
      <c r="H29" s="118"/>
      <c r="I29" s="119"/>
      <c r="J29" s="120"/>
      <c r="K29" s="121">
        <f t="shared" si="2"/>
        <v>0</v>
      </c>
    </row>
    <row r="30" spans="1:11" x14ac:dyDescent="0.2">
      <c r="A30" s="134" t="s">
        <v>495</v>
      </c>
      <c r="B30" s="311" t="s">
        <v>494</v>
      </c>
      <c r="C30" s="118"/>
      <c r="D30" s="118"/>
      <c r="E30" s="118"/>
      <c r="F30" s="118"/>
      <c r="G30" s="118"/>
      <c r="H30" s="118"/>
      <c r="I30" s="119"/>
      <c r="J30" s="120"/>
      <c r="K30" s="121">
        <f t="shared" si="2"/>
        <v>0</v>
      </c>
    </row>
    <row r="31" spans="1:11" x14ac:dyDescent="0.2">
      <c r="A31" s="315" t="s">
        <v>94</v>
      </c>
      <c r="B31" s="316" t="s">
        <v>95</v>
      </c>
      <c r="C31" s="129">
        <f>SUM(C20:C30)</f>
        <v>10</v>
      </c>
      <c r="D31" s="129">
        <f t="shared" ref="D31:J31" si="3">SUM(D20:D30)</f>
        <v>7</v>
      </c>
      <c r="E31" s="129">
        <f t="shared" si="3"/>
        <v>0</v>
      </c>
      <c r="F31" s="129">
        <f t="shared" si="3"/>
        <v>0</v>
      </c>
      <c r="G31" s="129">
        <f t="shared" si="3"/>
        <v>13</v>
      </c>
      <c r="H31" s="129">
        <f t="shared" si="3"/>
        <v>8</v>
      </c>
      <c r="I31" s="129">
        <f t="shared" si="3"/>
        <v>10</v>
      </c>
      <c r="J31" s="129">
        <f t="shared" si="3"/>
        <v>10</v>
      </c>
      <c r="K31" s="121">
        <f>SUM(K20:K30)</f>
        <v>58</v>
      </c>
    </row>
    <row r="32" spans="1:11" x14ac:dyDescent="0.2">
      <c r="A32" s="136" t="s">
        <v>572</v>
      </c>
      <c r="B32" s="314"/>
      <c r="C32" s="503"/>
      <c r="D32" s="504"/>
      <c r="E32" s="504"/>
      <c r="F32" s="504"/>
      <c r="G32" s="504"/>
      <c r="H32" s="504"/>
      <c r="I32" s="504"/>
      <c r="J32" s="504"/>
      <c r="K32" s="505"/>
    </row>
    <row r="33" spans="1:11" x14ac:dyDescent="0.2">
      <c r="A33" s="309" t="s">
        <v>483</v>
      </c>
      <c r="B33" s="310" t="s">
        <v>482</v>
      </c>
      <c r="C33" s="500"/>
      <c r="D33" s="501"/>
      <c r="E33" s="501"/>
      <c r="F33" s="501"/>
      <c r="G33" s="501"/>
      <c r="H33" s="501"/>
      <c r="I33" s="501"/>
      <c r="J33" s="501"/>
      <c r="K33" s="502"/>
    </row>
    <row r="34" spans="1:11" x14ac:dyDescent="0.2">
      <c r="A34" s="134" t="s">
        <v>497</v>
      </c>
      <c r="B34" s="311" t="s">
        <v>484</v>
      </c>
      <c r="C34" s="116"/>
      <c r="D34" s="116"/>
      <c r="E34" s="116"/>
      <c r="F34" s="116"/>
      <c r="G34" s="116"/>
      <c r="H34" s="116"/>
      <c r="I34" s="100"/>
      <c r="J34" s="117"/>
      <c r="K34" s="115">
        <f>SUM(C34:J34)</f>
        <v>0</v>
      </c>
    </row>
    <row r="35" spans="1:11" x14ac:dyDescent="0.2">
      <c r="A35" s="134" t="s">
        <v>498</v>
      </c>
      <c r="B35" s="311" t="s">
        <v>485</v>
      </c>
      <c r="C35" s="116"/>
      <c r="D35" s="116"/>
      <c r="E35" s="116"/>
      <c r="F35" s="116"/>
      <c r="G35" s="116"/>
      <c r="H35" s="116"/>
      <c r="I35" s="100"/>
      <c r="J35" s="117"/>
      <c r="K35" s="115">
        <f t="shared" ref="K35:K44" si="4">SUM(C35:J35)</f>
        <v>0</v>
      </c>
    </row>
    <row r="36" spans="1:11" x14ac:dyDescent="0.2">
      <c r="A36" s="134" t="s">
        <v>499</v>
      </c>
      <c r="B36" s="311" t="s">
        <v>486</v>
      </c>
      <c r="C36" s="118">
        <v>5</v>
      </c>
      <c r="D36" s="118"/>
      <c r="E36" s="118"/>
      <c r="F36" s="118"/>
      <c r="G36" s="118">
        <v>6</v>
      </c>
      <c r="H36" s="118">
        <v>1</v>
      </c>
      <c r="I36" s="119">
        <v>4</v>
      </c>
      <c r="J36" s="120">
        <v>4</v>
      </c>
      <c r="K36" s="115">
        <f t="shared" si="4"/>
        <v>20</v>
      </c>
    </row>
    <row r="37" spans="1:11" x14ac:dyDescent="0.2">
      <c r="A37" s="134" t="s">
        <v>500</v>
      </c>
      <c r="B37" s="311" t="s">
        <v>487</v>
      </c>
      <c r="C37" s="116">
        <v>1</v>
      </c>
      <c r="D37" s="116">
        <v>1</v>
      </c>
      <c r="E37" s="116"/>
      <c r="F37" s="116"/>
      <c r="G37" s="116">
        <v>2</v>
      </c>
      <c r="H37" s="116">
        <v>1</v>
      </c>
      <c r="I37" s="100"/>
      <c r="J37" s="117"/>
      <c r="K37" s="115">
        <f t="shared" si="4"/>
        <v>5</v>
      </c>
    </row>
    <row r="38" spans="1:11" x14ac:dyDescent="0.2">
      <c r="A38" s="134" t="s">
        <v>501</v>
      </c>
      <c r="B38" s="311" t="s">
        <v>488</v>
      </c>
      <c r="C38" s="116">
        <v>1</v>
      </c>
      <c r="D38" s="116">
        <v>1</v>
      </c>
      <c r="E38" s="116"/>
      <c r="F38" s="116"/>
      <c r="G38" s="116">
        <v>2</v>
      </c>
      <c r="H38" s="116">
        <v>1</v>
      </c>
      <c r="I38" s="100"/>
      <c r="J38" s="117"/>
      <c r="K38" s="115">
        <f t="shared" si="4"/>
        <v>5</v>
      </c>
    </row>
    <row r="39" spans="1:11" x14ac:dyDescent="0.2">
      <c r="A39" s="134" t="s">
        <v>502</v>
      </c>
      <c r="B39" s="311" t="s">
        <v>489</v>
      </c>
      <c r="C39" s="116"/>
      <c r="D39" s="116"/>
      <c r="E39" s="116"/>
      <c r="F39" s="116"/>
      <c r="G39" s="116"/>
      <c r="H39" s="116"/>
      <c r="I39" s="100"/>
      <c r="J39" s="117"/>
      <c r="K39" s="115">
        <f t="shared" si="4"/>
        <v>0</v>
      </c>
    </row>
    <row r="40" spans="1:11" x14ac:dyDescent="0.2">
      <c r="A40" s="134" t="s">
        <v>496</v>
      </c>
      <c r="B40" s="311" t="s">
        <v>490</v>
      </c>
      <c r="C40" s="116"/>
      <c r="D40" s="116"/>
      <c r="E40" s="116"/>
      <c r="F40" s="116"/>
      <c r="G40" s="116"/>
      <c r="H40" s="116"/>
      <c r="I40" s="100"/>
      <c r="J40" s="117"/>
      <c r="K40" s="115">
        <f t="shared" si="4"/>
        <v>0</v>
      </c>
    </row>
    <row r="41" spans="1:11" x14ac:dyDescent="0.2">
      <c r="A41" s="134" t="s">
        <v>503</v>
      </c>
      <c r="B41" s="311" t="s">
        <v>491</v>
      </c>
      <c r="C41" s="116"/>
      <c r="D41" s="116"/>
      <c r="E41" s="116"/>
      <c r="F41" s="116"/>
      <c r="G41" s="116"/>
      <c r="H41" s="116"/>
      <c r="I41" s="100"/>
      <c r="J41" s="117"/>
      <c r="K41" s="115">
        <f t="shared" si="4"/>
        <v>0</v>
      </c>
    </row>
    <row r="42" spans="1:11" x14ac:dyDescent="0.2">
      <c r="A42" s="134" t="s">
        <v>504</v>
      </c>
      <c r="B42" s="311" t="s">
        <v>492</v>
      </c>
      <c r="C42" s="116"/>
      <c r="D42" s="116"/>
      <c r="E42" s="116"/>
      <c r="F42" s="116"/>
      <c r="G42" s="116"/>
      <c r="H42" s="116"/>
      <c r="I42" s="100"/>
      <c r="J42" s="117"/>
      <c r="K42" s="115">
        <f t="shared" si="4"/>
        <v>0</v>
      </c>
    </row>
    <row r="43" spans="1:11" ht="12.75" customHeight="1" x14ac:dyDescent="0.2">
      <c r="A43" s="134" t="s">
        <v>505</v>
      </c>
      <c r="B43" s="311" t="s">
        <v>493</v>
      </c>
      <c r="C43" s="118"/>
      <c r="D43" s="118"/>
      <c r="E43" s="118"/>
      <c r="F43" s="118"/>
      <c r="G43" s="118"/>
      <c r="H43" s="118"/>
      <c r="I43" s="119"/>
      <c r="J43" s="120"/>
      <c r="K43" s="121">
        <f t="shared" si="4"/>
        <v>0</v>
      </c>
    </row>
    <row r="44" spans="1:11" x14ac:dyDescent="0.2">
      <c r="A44" s="134" t="s">
        <v>495</v>
      </c>
      <c r="B44" s="311" t="s">
        <v>494</v>
      </c>
      <c r="C44" s="118"/>
      <c r="D44" s="118"/>
      <c r="E44" s="118"/>
      <c r="F44" s="118"/>
      <c r="G44" s="118"/>
      <c r="H44" s="118"/>
      <c r="I44" s="119"/>
      <c r="J44" s="120"/>
      <c r="K44" s="121">
        <f t="shared" si="4"/>
        <v>0</v>
      </c>
    </row>
    <row r="45" spans="1:11" x14ac:dyDescent="0.2">
      <c r="A45" s="315" t="s">
        <v>94</v>
      </c>
      <c r="B45" s="316" t="s">
        <v>95</v>
      </c>
      <c r="C45" s="129">
        <f>SUM(C34:C44)</f>
        <v>7</v>
      </c>
      <c r="D45" s="129">
        <f t="shared" ref="D45:J45" si="5">SUM(D34:D44)</f>
        <v>2</v>
      </c>
      <c r="E45" s="129">
        <f t="shared" si="5"/>
        <v>0</v>
      </c>
      <c r="F45" s="129">
        <f t="shared" si="5"/>
        <v>0</v>
      </c>
      <c r="G45" s="129">
        <f t="shared" si="5"/>
        <v>10</v>
      </c>
      <c r="H45" s="129">
        <f t="shared" si="5"/>
        <v>3</v>
      </c>
      <c r="I45" s="129">
        <f t="shared" si="5"/>
        <v>4</v>
      </c>
      <c r="J45" s="129">
        <f t="shared" si="5"/>
        <v>4</v>
      </c>
      <c r="K45" s="121">
        <f>SUM(K34:K44)</f>
        <v>30</v>
      </c>
    </row>
    <row r="46" spans="1:11" x14ac:dyDescent="0.2">
      <c r="A46" s="136" t="s">
        <v>571</v>
      </c>
      <c r="B46" s="314"/>
      <c r="C46" s="503"/>
      <c r="D46" s="504"/>
      <c r="E46" s="504"/>
      <c r="F46" s="504"/>
      <c r="G46" s="504"/>
      <c r="H46" s="504"/>
      <c r="I46" s="504"/>
      <c r="J46" s="504"/>
      <c r="K46" s="505"/>
    </row>
    <row r="47" spans="1:11" x14ac:dyDescent="0.2">
      <c r="A47" s="309" t="s">
        <v>483</v>
      </c>
      <c r="B47" s="310" t="s">
        <v>482</v>
      </c>
      <c r="C47" s="500"/>
      <c r="D47" s="501"/>
      <c r="E47" s="501"/>
      <c r="F47" s="501"/>
      <c r="G47" s="501"/>
      <c r="H47" s="501"/>
      <c r="I47" s="501"/>
      <c r="J47" s="501"/>
      <c r="K47" s="502"/>
    </row>
    <row r="48" spans="1:11" x14ac:dyDescent="0.2">
      <c r="A48" s="134" t="s">
        <v>497</v>
      </c>
      <c r="B48" s="311" t="s">
        <v>484</v>
      </c>
      <c r="C48" s="116"/>
      <c r="D48" s="116"/>
      <c r="E48" s="116"/>
      <c r="F48" s="116"/>
      <c r="G48" s="116"/>
      <c r="H48" s="116"/>
      <c r="I48" s="100"/>
      <c r="J48" s="117"/>
      <c r="K48" s="115">
        <f>SUM(C48:J48)</f>
        <v>0</v>
      </c>
    </row>
    <row r="49" spans="1:11" x14ac:dyDescent="0.2">
      <c r="A49" s="134" t="s">
        <v>498</v>
      </c>
      <c r="B49" s="311" t="s">
        <v>485</v>
      </c>
      <c r="C49" s="116"/>
      <c r="D49" s="116"/>
      <c r="E49" s="116"/>
      <c r="F49" s="116"/>
      <c r="G49" s="116"/>
      <c r="H49" s="116"/>
      <c r="I49" s="100"/>
      <c r="J49" s="117"/>
      <c r="K49" s="115">
        <f t="shared" ref="K49:K58" si="6">SUM(C49:J49)</f>
        <v>0</v>
      </c>
    </row>
    <row r="50" spans="1:11" x14ac:dyDescent="0.2">
      <c r="A50" s="134" t="s">
        <v>499</v>
      </c>
      <c r="B50" s="311" t="s">
        <v>486</v>
      </c>
      <c r="C50" s="116"/>
      <c r="D50" s="116"/>
      <c r="E50" s="116"/>
      <c r="F50" s="116"/>
      <c r="G50" s="116"/>
      <c r="H50" s="116"/>
      <c r="I50" s="100"/>
      <c r="J50" s="117"/>
      <c r="K50" s="115">
        <f t="shared" si="6"/>
        <v>0</v>
      </c>
    </row>
    <row r="51" spans="1:11" x14ac:dyDescent="0.2">
      <c r="A51" s="134" t="s">
        <v>500</v>
      </c>
      <c r="B51" s="311" t="s">
        <v>487</v>
      </c>
      <c r="C51" s="116"/>
      <c r="D51" s="116"/>
      <c r="E51" s="116"/>
      <c r="F51" s="116"/>
      <c r="G51" s="116"/>
      <c r="H51" s="116"/>
      <c r="I51" s="100"/>
      <c r="J51" s="117"/>
      <c r="K51" s="115">
        <f t="shared" si="6"/>
        <v>0</v>
      </c>
    </row>
    <row r="52" spans="1:11" x14ac:dyDescent="0.2">
      <c r="A52" s="134" t="s">
        <v>501</v>
      </c>
      <c r="B52" s="311" t="s">
        <v>488</v>
      </c>
      <c r="C52" s="116"/>
      <c r="D52" s="116"/>
      <c r="E52" s="116"/>
      <c r="F52" s="116"/>
      <c r="G52" s="116"/>
      <c r="H52" s="116"/>
      <c r="I52" s="100"/>
      <c r="J52" s="117"/>
      <c r="K52" s="115">
        <f t="shared" si="6"/>
        <v>0</v>
      </c>
    </row>
    <row r="53" spans="1:11" x14ac:dyDescent="0.2">
      <c r="A53" s="134" t="s">
        <v>502</v>
      </c>
      <c r="B53" s="311" t="s">
        <v>489</v>
      </c>
      <c r="C53" s="116"/>
      <c r="D53" s="116"/>
      <c r="E53" s="116"/>
      <c r="F53" s="116"/>
      <c r="G53" s="116"/>
      <c r="H53" s="116"/>
      <c r="I53" s="100"/>
      <c r="J53" s="117"/>
      <c r="K53" s="115">
        <f t="shared" si="6"/>
        <v>0</v>
      </c>
    </row>
    <row r="54" spans="1:11" x14ac:dyDescent="0.2">
      <c r="A54" s="134" t="s">
        <v>496</v>
      </c>
      <c r="B54" s="311" t="s">
        <v>490</v>
      </c>
      <c r="C54" s="116">
        <v>5</v>
      </c>
      <c r="D54" s="116">
        <v>2</v>
      </c>
      <c r="E54" s="116"/>
      <c r="F54" s="116"/>
      <c r="G54" s="116">
        <v>4</v>
      </c>
      <c r="H54" s="116">
        <v>2</v>
      </c>
      <c r="I54" s="100">
        <v>8</v>
      </c>
      <c r="J54" s="117">
        <v>8</v>
      </c>
      <c r="K54" s="115">
        <f t="shared" si="6"/>
        <v>29</v>
      </c>
    </row>
    <row r="55" spans="1:11" x14ac:dyDescent="0.2">
      <c r="A55" s="134" t="s">
        <v>503</v>
      </c>
      <c r="B55" s="311" t="s">
        <v>491</v>
      </c>
      <c r="C55" s="116">
        <v>2</v>
      </c>
      <c r="D55" s="116">
        <v>1</v>
      </c>
      <c r="E55" s="116"/>
      <c r="F55" s="116"/>
      <c r="G55" s="116">
        <v>2</v>
      </c>
      <c r="H55" s="116">
        <v>1</v>
      </c>
      <c r="I55" s="100"/>
      <c r="J55" s="117"/>
      <c r="K55" s="115">
        <f t="shared" si="6"/>
        <v>6</v>
      </c>
    </row>
    <row r="56" spans="1:11" x14ac:dyDescent="0.2">
      <c r="A56" s="134" t="s">
        <v>504</v>
      </c>
      <c r="B56" s="311" t="s">
        <v>492</v>
      </c>
      <c r="C56" s="116"/>
      <c r="D56" s="116"/>
      <c r="E56" s="116"/>
      <c r="F56" s="116"/>
      <c r="G56" s="116"/>
      <c r="H56" s="116"/>
      <c r="I56" s="100"/>
      <c r="J56" s="117"/>
      <c r="K56" s="115">
        <f t="shared" si="6"/>
        <v>0</v>
      </c>
    </row>
    <row r="57" spans="1:11" ht="25.5" x14ac:dyDescent="0.2">
      <c r="A57" s="134" t="s">
        <v>505</v>
      </c>
      <c r="B57" s="311" t="s">
        <v>493</v>
      </c>
      <c r="C57" s="118"/>
      <c r="D57" s="118"/>
      <c r="E57" s="118"/>
      <c r="F57" s="118"/>
      <c r="G57" s="118"/>
      <c r="H57" s="118"/>
      <c r="I57" s="119"/>
      <c r="J57" s="120"/>
      <c r="K57" s="121">
        <f t="shared" si="6"/>
        <v>0</v>
      </c>
    </row>
    <row r="58" spans="1:11" x14ac:dyDescent="0.2">
      <c r="A58" s="134" t="s">
        <v>495</v>
      </c>
      <c r="B58" s="311" t="s">
        <v>494</v>
      </c>
      <c r="C58" s="118">
        <v>1</v>
      </c>
      <c r="D58" s="118">
        <v>1</v>
      </c>
      <c r="E58" s="118"/>
      <c r="F58" s="118"/>
      <c r="G58" s="118">
        <v>2</v>
      </c>
      <c r="H58" s="118">
        <v>1</v>
      </c>
      <c r="I58" s="119"/>
      <c r="J58" s="120"/>
      <c r="K58" s="121">
        <f t="shared" si="6"/>
        <v>5</v>
      </c>
    </row>
    <row r="59" spans="1:11" x14ac:dyDescent="0.2">
      <c r="A59" s="315" t="s">
        <v>94</v>
      </c>
      <c r="B59" s="316" t="s">
        <v>95</v>
      </c>
      <c r="C59" s="129">
        <f>SUM(C48:C58)</f>
        <v>8</v>
      </c>
      <c r="D59" s="129">
        <f t="shared" ref="D59:J59" si="7">SUM(D48:D58)</f>
        <v>4</v>
      </c>
      <c r="E59" s="129">
        <f t="shared" si="7"/>
        <v>0</v>
      </c>
      <c r="F59" s="129">
        <f t="shared" si="7"/>
        <v>0</v>
      </c>
      <c r="G59" s="129">
        <f t="shared" si="7"/>
        <v>8</v>
      </c>
      <c r="H59" s="129">
        <f t="shared" si="7"/>
        <v>4</v>
      </c>
      <c r="I59" s="129">
        <f t="shared" si="7"/>
        <v>8</v>
      </c>
      <c r="J59" s="129">
        <f t="shared" si="7"/>
        <v>8</v>
      </c>
      <c r="K59" s="121">
        <f>SUM(K48:K58)</f>
        <v>40</v>
      </c>
    </row>
    <row r="60" spans="1:11" x14ac:dyDescent="0.2">
      <c r="A60" s="136" t="s">
        <v>574</v>
      </c>
      <c r="B60" s="314"/>
      <c r="C60" s="503"/>
      <c r="D60" s="504"/>
      <c r="E60" s="504"/>
      <c r="F60" s="504"/>
      <c r="G60" s="504"/>
      <c r="H60" s="504"/>
      <c r="I60" s="504"/>
      <c r="J60" s="504"/>
      <c r="K60" s="505"/>
    </row>
    <row r="61" spans="1:11" x14ac:dyDescent="0.2">
      <c r="A61" s="309" t="s">
        <v>483</v>
      </c>
      <c r="B61" s="310" t="s">
        <v>482</v>
      </c>
      <c r="C61" s="500"/>
      <c r="D61" s="501"/>
      <c r="E61" s="501"/>
      <c r="F61" s="501"/>
      <c r="G61" s="501"/>
      <c r="H61" s="501"/>
      <c r="I61" s="501"/>
      <c r="J61" s="501"/>
      <c r="K61" s="502"/>
    </row>
    <row r="62" spans="1:11" x14ac:dyDescent="0.2">
      <c r="A62" s="134" t="s">
        <v>497</v>
      </c>
      <c r="B62" s="311" t="s">
        <v>484</v>
      </c>
      <c r="C62" s="116"/>
      <c r="D62" s="116"/>
      <c r="E62" s="116"/>
      <c r="F62" s="116"/>
      <c r="G62" s="116"/>
      <c r="H62" s="116"/>
      <c r="I62" s="100"/>
      <c r="J62" s="117"/>
      <c r="K62" s="115">
        <f>SUM(C62:J62)</f>
        <v>0</v>
      </c>
    </row>
    <row r="63" spans="1:11" x14ac:dyDescent="0.2">
      <c r="A63" s="134" t="s">
        <v>498</v>
      </c>
      <c r="B63" s="311" t="s">
        <v>485</v>
      </c>
      <c r="C63" s="116"/>
      <c r="D63" s="116"/>
      <c r="E63" s="116">
        <v>2</v>
      </c>
      <c r="F63" s="116"/>
      <c r="G63" s="116">
        <v>5</v>
      </c>
      <c r="H63" s="116">
        <v>3</v>
      </c>
      <c r="I63" s="100">
        <v>2</v>
      </c>
      <c r="J63" s="117">
        <v>2</v>
      </c>
      <c r="K63" s="115">
        <f t="shared" ref="K63:K72" si="8">SUM(C63:J63)</f>
        <v>14</v>
      </c>
    </row>
    <row r="64" spans="1:11" x14ac:dyDescent="0.2">
      <c r="A64" s="134" t="s">
        <v>499</v>
      </c>
      <c r="B64" s="311" t="s">
        <v>486</v>
      </c>
      <c r="C64" s="116">
        <v>2</v>
      </c>
      <c r="D64" s="116"/>
      <c r="E64" s="116"/>
      <c r="F64" s="116"/>
      <c r="G64" s="116"/>
      <c r="H64" s="116"/>
      <c r="I64" s="100"/>
      <c r="J64" s="117"/>
      <c r="K64" s="115">
        <f t="shared" si="8"/>
        <v>2</v>
      </c>
    </row>
    <row r="65" spans="1:11" x14ac:dyDescent="0.2">
      <c r="A65" s="134" t="s">
        <v>500</v>
      </c>
      <c r="B65" s="311" t="s">
        <v>487</v>
      </c>
      <c r="C65" s="116"/>
      <c r="D65" s="116"/>
      <c r="E65" s="116"/>
      <c r="F65" s="116"/>
      <c r="G65" s="116"/>
      <c r="H65" s="116"/>
      <c r="I65" s="100"/>
      <c r="J65" s="117"/>
      <c r="K65" s="115">
        <f t="shared" si="8"/>
        <v>0</v>
      </c>
    </row>
    <row r="66" spans="1:11" x14ac:dyDescent="0.2">
      <c r="A66" s="134" t="s">
        <v>501</v>
      </c>
      <c r="B66" s="311" t="s">
        <v>488</v>
      </c>
      <c r="C66" s="116"/>
      <c r="D66" s="116"/>
      <c r="E66" s="116"/>
      <c r="F66" s="116"/>
      <c r="G66" s="116"/>
      <c r="H66" s="116"/>
      <c r="I66" s="100"/>
      <c r="J66" s="117"/>
      <c r="K66" s="115">
        <f t="shared" si="8"/>
        <v>0</v>
      </c>
    </row>
    <row r="67" spans="1:11" x14ac:dyDescent="0.2">
      <c r="A67" s="134" t="s">
        <v>502</v>
      </c>
      <c r="B67" s="311" t="s">
        <v>489</v>
      </c>
      <c r="C67" s="116"/>
      <c r="D67" s="116"/>
      <c r="E67" s="116"/>
      <c r="F67" s="116"/>
      <c r="G67" s="116"/>
      <c r="H67" s="116"/>
      <c r="I67" s="100"/>
      <c r="J67" s="117"/>
      <c r="K67" s="115">
        <f t="shared" si="8"/>
        <v>0</v>
      </c>
    </row>
    <row r="68" spans="1:11" x14ac:dyDescent="0.2">
      <c r="A68" s="134" t="s">
        <v>496</v>
      </c>
      <c r="B68" s="311" t="s">
        <v>490</v>
      </c>
      <c r="C68" s="116"/>
      <c r="D68" s="116"/>
      <c r="E68" s="116"/>
      <c r="F68" s="116"/>
      <c r="G68" s="116"/>
      <c r="H68" s="116"/>
      <c r="I68" s="100"/>
      <c r="J68" s="117"/>
      <c r="K68" s="115">
        <f t="shared" si="8"/>
        <v>0</v>
      </c>
    </row>
    <row r="69" spans="1:11" x14ac:dyDescent="0.2">
      <c r="A69" s="134" t="s">
        <v>503</v>
      </c>
      <c r="B69" s="311" t="s">
        <v>491</v>
      </c>
      <c r="C69" s="116"/>
      <c r="D69" s="116"/>
      <c r="E69" s="116"/>
      <c r="F69" s="116"/>
      <c r="G69" s="116"/>
      <c r="H69" s="116"/>
      <c r="I69" s="100"/>
      <c r="J69" s="117"/>
      <c r="K69" s="115">
        <f t="shared" si="8"/>
        <v>0</v>
      </c>
    </row>
    <row r="70" spans="1:11" x14ac:dyDescent="0.2">
      <c r="A70" s="134" t="s">
        <v>504</v>
      </c>
      <c r="B70" s="311" t="s">
        <v>492</v>
      </c>
      <c r="C70" s="116"/>
      <c r="D70" s="116"/>
      <c r="E70" s="116"/>
      <c r="F70" s="116"/>
      <c r="G70" s="116"/>
      <c r="H70" s="116"/>
      <c r="I70" s="100"/>
      <c r="J70" s="117"/>
      <c r="K70" s="115">
        <f t="shared" si="8"/>
        <v>0</v>
      </c>
    </row>
    <row r="71" spans="1:11" ht="25.5" x14ac:dyDescent="0.2">
      <c r="A71" s="134" t="s">
        <v>505</v>
      </c>
      <c r="B71" s="311" t="s">
        <v>493</v>
      </c>
      <c r="C71" s="116">
        <v>9</v>
      </c>
      <c r="D71" s="116">
        <v>7</v>
      </c>
      <c r="E71" s="118"/>
      <c r="F71" s="118"/>
      <c r="G71" s="118"/>
      <c r="H71" s="118"/>
      <c r="I71" s="119"/>
      <c r="J71" s="120"/>
      <c r="K71" s="121">
        <f t="shared" si="8"/>
        <v>16</v>
      </c>
    </row>
    <row r="72" spans="1:11" x14ac:dyDescent="0.2">
      <c r="A72" s="134" t="s">
        <v>495</v>
      </c>
      <c r="B72" s="311" t="s">
        <v>494</v>
      </c>
      <c r="C72" s="118"/>
      <c r="D72" s="118"/>
      <c r="E72" s="118"/>
      <c r="F72" s="118"/>
      <c r="G72" s="118"/>
      <c r="H72" s="118"/>
      <c r="I72" s="119"/>
      <c r="J72" s="120"/>
      <c r="K72" s="121">
        <f t="shared" si="8"/>
        <v>0</v>
      </c>
    </row>
    <row r="73" spans="1:11" x14ac:dyDescent="0.2">
      <c r="A73" s="315" t="s">
        <v>94</v>
      </c>
      <c r="B73" s="316" t="s">
        <v>95</v>
      </c>
      <c r="C73" s="129">
        <f>SUM(C62:C72)</f>
        <v>11</v>
      </c>
      <c r="D73" s="129">
        <f t="shared" ref="D73:J73" si="9">SUM(D62:D72)</f>
        <v>7</v>
      </c>
      <c r="E73" s="129">
        <f t="shared" si="9"/>
        <v>2</v>
      </c>
      <c r="F73" s="129">
        <f t="shared" si="9"/>
        <v>0</v>
      </c>
      <c r="G73" s="129">
        <f t="shared" si="9"/>
        <v>5</v>
      </c>
      <c r="H73" s="129">
        <f t="shared" si="9"/>
        <v>3</v>
      </c>
      <c r="I73" s="129">
        <f t="shared" si="9"/>
        <v>2</v>
      </c>
      <c r="J73" s="129">
        <f t="shared" si="9"/>
        <v>2</v>
      </c>
      <c r="K73" s="121">
        <f>SUM(K62:K72)</f>
        <v>32</v>
      </c>
    </row>
    <row r="74" spans="1:11" x14ac:dyDescent="0.2">
      <c r="A74" s="136" t="s">
        <v>569</v>
      </c>
      <c r="B74" s="314"/>
      <c r="C74" s="503"/>
      <c r="D74" s="504"/>
      <c r="E74" s="504"/>
      <c r="F74" s="504"/>
      <c r="G74" s="504"/>
      <c r="H74" s="504"/>
      <c r="I74" s="504"/>
      <c r="J74" s="504"/>
      <c r="K74" s="505"/>
    </row>
    <row r="75" spans="1:11" x14ac:dyDescent="0.2">
      <c r="A75" s="309" t="s">
        <v>483</v>
      </c>
      <c r="B75" s="310" t="s">
        <v>482</v>
      </c>
      <c r="C75" s="500"/>
      <c r="D75" s="501"/>
      <c r="E75" s="501"/>
      <c r="F75" s="501"/>
      <c r="G75" s="501"/>
      <c r="H75" s="501"/>
      <c r="I75" s="501"/>
      <c r="J75" s="501"/>
      <c r="K75" s="502"/>
    </row>
    <row r="76" spans="1:11" x14ac:dyDescent="0.2">
      <c r="A76" s="134" t="s">
        <v>497</v>
      </c>
      <c r="B76" s="311" t="s">
        <v>484</v>
      </c>
      <c r="C76" s="116"/>
      <c r="D76" s="116"/>
      <c r="E76" s="116"/>
      <c r="F76" s="116"/>
      <c r="G76" s="116"/>
      <c r="H76" s="116"/>
      <c r="I76" s="100"/>
      <c r="J76" s="117"/>
      <c r="K76" s="115">
        <f>SUM(C76:J76)</f>
        <v>0</v>
      </c>
    </row>
    <row r="77" spans="1:11" x14ac:dyDescent="0.2">
      <c r="A77" s="134" t="s">
        <v>498</v>
      </c>
      <c r="B77" s="311" t="s">
        <v>485</v>
      </c>
      <c r="C77" s="116"/>
      <c r="D77" s="116"/>
      <c r="E77" s="116"/>
      <c r="F77" s="116"/>
      <c r="G77" s="116"/>
      <c r="H77" s="116"/>
      <c r="I77" s="100"/>
      <c r="J77" s="117"/>
      <c r="K77" s="115">
        <f t="shared" ref="K77:K86" si="10">SUM(C77:J77)</f>
        <v>0</v>
      </c>
    </row>
    <row r="78" spans="1:11" x14ac:dyDescent="0.2">
      <c r="A78" s="134" t="s">
        <v>499</v>
      </c>
      <c r="B78" s="311" t="s">
        <v>486</v>
      </c>
      <c r="C78" s="116"/>
      <c r="D78" s="116"/>
      <c r="E78" s="116"/>
      <c r="F78" s="116"/>
      <c r="G78" s="116"/>
      <c r="H78" s="116"/>
      <c r="I78" s="100"/>
      <c r="J78" s="117"/>
      <c r="K78" s="115">
        <f t="shared" si="10"/>
        <v>0</v>
      </c>
    </row>
    <row r="79" spans="1:11" x14ac:dyDescent="0.2">
      <c r="A79" s="134" t="s">
        <v>500</v>
      </c>
      <c r="B79" s="311" t="s">
        <v>487</v>
      </c>
      <c r="C79" s="116"/>
      <c r="D79" s="116"/>
      <c r="E79" s="116"/>
      <c r="F79" s="116"/>
      <c r="G79" s="116"/>
      <c r="H79" s="116"/>
      <c r="I79" s="100"/>
      <c r="J79" s="117"/>
      <c r="K79" s="115">
        <f t="shared" si="10"/>
        <v>0</v>
      </c>
    </row>
    <row r="80" spans="1:11" x14ac:dyDescent="0.2">
      <c r="A80" s="134" t="s">
        <v>501</v>
      </c>
      <c r="B80" s="311" t="s">
        <v>488</v>
      </c>
      <c r="C80" s="116"/>
      <c r="D80" s="116"/>
      <c r="E80" s="116"/>
      <c r="F80" s="116"/>
      <c r="G80" s="116"/>
      <c r="H80" s="116"/>
      <c r="I80" s="100"/>
      <c r="J80" s="117"/>
      <c r="K80" s="115">
        <f t="shared" si="10"/>
        <v>0</v>
      </c>
    </row>
    <row r="81" spans="1:11" x14ac:dyDescent="0.2">
      <c r="A81" s="134" t="s">
        <v>502</v>
      </c>
      <c r="B81" s="311" t="s">
        <v>489</v>
      </c>
      <c r="C81" s="116"/>
      <c r="D81" s="116"/>
      <c r="E81" s="116"/>
      <c r="F81" s="116"/>
      <c r="G81" s="116"/>
      <c r="H81" s="116"/>
      <c r="I81" s="100"/>
      <c r="J81" s="117"/>
      <c r="K81" s="115">
        <f t="shared" si="10"/>
        <v>0</v>
      </c>
    </row>
    <row r="82" spans="1:11" x14ac:dyDescent="0.2">
      <c r="A82" s="134" t="s">
        <v>496</v>
      </c>
      <c r="B82" s="311" t="s">
        <v>490</v>
      </c>
      <c r="C82" s="116"/>
      <c r="D82" s="116"/>
      <c r="E82" s="116"/>
      <c r="F82" s="116"/>
      <c r="G82" s="116"/>
      <c r="H82" s="116"/>
      <c r="I82" s="100"/>
      <c r="J82" s="117"/>
      <c r="K82" s="115">
        <f t="shared" si="10"/>
        <v>0</v>
      </c>
    </row>
    <row r="83" spans="1:11" x14ac:dyDescent="0.2">
      <c r="A83" s="134" t="s">
        <v>503</v>
      </c>
      <c r="B83" s="311" t="s">
        <v>491</v>
      </c>
      <c r="C83" s="116"/>
      <c r="D83" s="116"/>
      <c r="E83" s="116"/>
      <c r="F83" s="116"/>
      <c r="G83" s="116"/>
      <c r="H83" s="116"/>
      <c r="I83" s="100"/>
      <c r="J83" s="117"/>
      <c r="K83" s="115">
        <f t="shared" si="10"/>
        <v>0</v>
      </c>
    </row>
    <row r="84" spans="1:11" x14ac:dyDescent="0.2">
      <c r="A84" s="134" t="s">
        <v>504</v>
      </c>
      <c r="B84" s="311" t="s">
        <v>492</v>
      </c>
      <c r="C84" s="116"/>
      <c r="D84" s="116"/>
      <c r="E84" s="116"/>
      <c r="F84" s="116"/>
      <c r="G84" s="116"/>
      <c r="H84" s="116"/>
      <c r="I84" s="100"/>
      <c r="J84" s="117"/>
      <c r="K84" s="115">
        <f t="shared" si="10"/>
        <v>0</v>
      </c>
    </row>
    <row r="85" spans="1:11" ht="25.5" x14ac:dyDescent="0.2">
      <c r="A85" s="134" t="s">
        <v>505</v>
      </c>
      <c r="B85" s="311" t="s">
        <v>493</v>
      </c>
      <c r="C85" s="118"/>
      <c r="D85" s="118"/>
      <c r="E85" s="118"/>
      <c r="F85" s="118"/>
      <c r="G85" s="118"/>
      <c r="H85" s="118"/>
      <c r="I85" s="119"/>
      <c r="J85" s="120"/>
      <c r="K85" s="121">
        <f t="shared" si="10"/>
        <v>0</v>
      </c>
    </row>
    <row r="86" spans="1:11" x14ac:dyDescent="0.2">
      <c r="A86" s="134" t="s">
        <v>495</v>
      </c>
      <c r="B86" s="311" t="s">
        <v>494</v>
      </c>
      <c r="C86" s="116">
        <v>6</v>
      </c>
      <c r="D86" s="116">
        <v>4</v>
      </c>
      <c r="E86" s="116"/>
      <c r="F86" s="116"/>
      <c r="G86" s="116">
        <v>2</v>
      </c>
      <c r="H86" s="116">
        <v>1</v>
      </c>
      <c r="I86" s="100"/>
      <c r="J86" s="120"/>
      <c r="K86" s="121">
        <f t="shared" si="10"/>
        <v>13</v>
      </c>
    </row>
    <row r="87" spans="1:11" x14ac:dyDescent="0.2">
      <c r="A87" s="315" t="s">
        <v>94</v>
      </c>
      <c r="B87" s="316" t="s">
        <v>95</v>
      </c>
      <c r="C87" s="129">
        <f>SUM(C76:C86)</f>
        <v>6</v>
      </c>
      <c r="D87" s="129">
        <f t="shared" ref="D87:J87" si="11">SUM(D76:D86)</f>
        <v>4</v>
      </c>
      <c r="E87" s="129">
        <f t="shared" si="11"/>
        <v>0</v>
      </c>
      <c r="F87" s="129">
        <f t="shared" si="11"/>
        <v>0</v>
      </c>
      <c r="G87" s="129">
        <f t="shared" si="11"/>
        <v>2</v>
      </c>
      <c r="H87" s="129">
        <f t="shared" si="11"/>
        <v>1</v>
      </c>
      <c r="I87" s="129">
        <f t="shared" si="11"/>
        <v>0</v>
      </c>
      <c r="J87" s="129">
        <f t="shared" si="11"/>
        <v>0</v>
      </c>
      <c r="K87" s="121">
        <f>SUM(K76:K86)</f>
        <v>13</v>
      </c>
    </row>
    <row r="88" spans="1:11" x14ac:dyDescent="0.2">
      <c r="A88" s="136" t="s">
        <v>595</v>
      </c>
      <c r="B88" s="314"/>
      <c r="C88" s="503"/>
      <c r="D88" s="504"/>
      <c r="E88" s="504"/>
      <c r="F88" s="504"/>
      <c r="G88" s="504"/>
      <c r="H88" s="504"/>
      <c r="I88" s="504"/>
      <c r="J88" s="504"/>
      <c r="K88" s="505"/>
    </row>
    <row r="89" spans="1:11" x14ac:dyDescent="0.2">
      <c r="A89" s="309" t="s">
        <v>483</v>
      </c>
      <c r="B89" s="310" t="s">
        <v>482</v>
      </c>
      <c r="C89" s="500"/>
      <c r="D89" s="501"/>
      <c r="E89" s="501"/>
      <c r="F89" s="501"/>
      <c r="G89" s="501"/>
      <c r="H89" s="501"/>
      <c r="I89" s="501"/>
      <c r="J89" s="501"/>
      <c r="K89" s="502"/>
    </row>
    <row r="90" spans="1:11" x14ac:dyDescent="0.2">
      <c r="A90" s="134" t="s">
        <v>497</v>
      </c>
      <c r="B90" s="311" t="s">
        <v>484</v>
      </c>
      <c r="C90" s="116"/>
      <c r="D90" s="116"/>
      <c r="E90" s="116"/>
      <c r="F90" s="116"/>
      <c r="G90" s="116"/>
      <c r="H90" s="116"/>
      <c r="I90" s="100"/>
      <c r="J90" s="117"/>
      <c r="K90" s="115">
        <f>SUM(C90:J90)</f>
        <v>0</v>
      </c>
    </row>
    <row r="91" spans="1:11" x14ac:dyDescent="0.2">
      <c r="A91" s="134" t="s">
        <v>498</v>
      </c>
      <c r="B91" s="311" t="s">
        <v>485</v>
      </c>
      <c r="C91" s="116"/>
      <c r="D91" s="116"/>
      <c r="E91" s="116"/>
      <c r="F91" s="116"/>
      <c r="G91" s="116"/>
      <c r="H91" s="116"/>
      <c r="I91" s="100"/>
      <c r="J91" s="117"/>
      <c r="K91" s="115">
        <f t="shared" ref="K91:K100" si="12">SUM(C91:J91)</f>
        <v>0</v>
      </c>
    </row>
    <row r="92" spans="1:11" x14ac:dyDescent="0.2">
      <c r="A92" s="134" t="s">
        <v>499</v>
      </c>
      <c r="B92" s="311" t="s">
        <v>486</v>
      </c>
      <c r="C92" s="116"/>
      <c r="D92" s="116"/>
      <c r="E92" s="116"/>
      <c r="F92" s="116"/>
      <c r="G92" s="116"/>
      <c r="H92" s="116"/>
      <c r="I92" s="100"/>
      <c r="J92" s="117"/>
      <c r="K92" s="115">
        <f t="shared" si="12"/>
        <v>0</v>
      </c>
    </row>
    <row r="93" spans="1:11" x14ac:dyDescent="0.2">
      <c r="A93" s="134" t="s">
        <v>500</v>
      </c>
      <c r="B93" s="311" t="s">
        <v>487</v>
      </c>
      <c r="C93" s="116"/>
      <c r="D93" s="116"/>
      <c r="E93" s="116"/>
      <c r="F93" s="116"/>
      <c r="G93" s="116"/>
      <c r="H93" s="116"/>
      <c r="I93" s="100"/>
      <c r="J93" s="117"/>
      <c r="K93" s="115">
        <f t="shared" si="12"/>
        <v>0</v>
      </c>
    </row>
    <row r="94" spans="1:11" x14ac:dyDescent="0.2">
      <c r="A94" s="134" t="s">
        <v>501</v>
      </c>
      <c r="B94" s="311" t="s">
        <v>488</v>
      </c>
      <c r="C94" s="116"/>
      <c r="D94" s="116"/>
      <c r="E94" s="116"/>
      <c r="F94" s="116"/>
      <c r="G94" s="116"/>
      <c r="H94" s="116"/>
      <c r="I94" s="100"/>
      <c r="J94" s="117"/>
      <c r="K94" s="115">
        <f t="shared" si="12"/>
        <v>0</v>
      </c>
    </row>
    <row r="95" spans="1:11" x14ac:dyDescent="0.2">
      <c r="A95" s="134" t="s">
        <v>502</v>
      </c>
      <c r="B95" s="311" t="s">
        <v>489</v>
      </c>
      <c r="C95" s="116"/>
      <c r="D95" s="116"/>
      <c r="E95" s="116"/>
      <c r="F95" s="116"/>
      <c r="G95" s="116"/>
      <c r="H95" s="116"/>
      <c r="I95" s="100"/>
      <c r="J95" s="117"/>
      <c r="K95" s="115">
        <f t="shared" si="12"/>
        <v>0</v>
      </c>
    </row>
    <row r="96" spans="1:11" x14ac:dyDescent="0.2">
      <c r="A96" s="134" t="s">
        <v>496</v>
      </c>
      <c r="B96" s="311" t="s">
        <v>490</v>
      </c>
      <c r="C96" s="116"/>
      <c r="D96" s="116"/>
      <c r="E96" s="116"/>
      <c r="F96" s="116"/>
      <c r="G96" s="116"/>
      <c r="H96" s="116"/>
      <c r="I96" s="100"/>
      <c r="J96" s="117"/>
      <c r="K96" s="115">
        <f t="shared" si="12"/>
        <v>0</v>
      </c>
    </row>
    <row r="97" spans="1:11" x14ac:dyDescent="0.2">
      <c r="A97" s="134" t="s">
        <v>503</v>
      </c>
      <c r="B97" s="311" t="s">
        <v>491</v>
      </c>
      <c r="C97" s="116"/>
      <c r="D97" s="116"/>
      <c r="E97" s="116"/>
      <c r="F97" s="116"/>
      <c r="G97" s="116"/>
      <c r="H97" s="116"/>
      <c r="I97" s="100">
        <v>8</v>
      </c>
      <c r="J97" s="117">
        <v>8</v>
      </c>
      <c r="K97" s="115">
        <f t="shared" si="12"/>
        <v>16</v>
      </c>
    </row>
    <row r="98" spans="1:11" x14ac:dyDescent="0.2">
      <c r="A98" s="134" t="s">
        <v>504</v>
      </c>
      <c r="B98" s="311" t="s">
        <v>492</v>
      </c>
      <c r="C98" s="116"/>
      <c r="D98" s="116"/>
      <c r="E98" s="116"/>
      <c r="F98" s="116"/>
      <c r="G98" s="116"/>
      <c r="H98" s="116"/>
      <c r="I98" s="100"/>
      <c r="J98" s="117"/>
      <c r="K98" s="115">
        <f t="shared" si="12"/>
        <v>0</v>
      </c>
    </row>
    <row r="99" spans="1:11" ht="25.5" x14ac:dyDescent="0.2">
      <c r="A99" s="134" t="s">
        <v>505</v>
      </c>
      <c r="B99" s="311" t="s">
        <v>493</v>
      </c>
      <c r="C99" s="118"/>
      <c r="D99" s="118"/>
      <c r="E99" s="118"/>
      <c r="F99" s="118"/>
      <c r="G99" s="118"/>
      <c r="H99" s="118"/>
      <c r="I99" s="119"/>
      <c r="J99" s="120"/>
      <c r="K99" s="121">
        <f t="shared" si="12"/>
        <v>0</v>
      </c>
    </row>
    <row r="100" spans="1:11" x14ac:dyDescent="0.2">
      <c r="A100" s="134" t="s">
        <v>495</v>
      </c>
      <c r="B100" s="311" t="s">
        <v>494</v>
      </c>
      <c r="C100" s="118"/>
      <c r="D100" s="118"/>
      <c r="E100" s="118"/>
      <c r="F100" s="118"/>
      <c r="G100" s="118"/>
      <c r="H100" s="118"/>
      <c r="I100" s="119"/>
      <c r="J100" s="120"/>
      <c r="K100" s="121">
        <f t="shared" si="12"/>
        <v>0</v>
      </c>
    </row>
    <row r="101" spans="1:11" x14ac:dyDescent="0.2">
      <c r="A101" s="315" t="s">
        <v>94</v>
      </c>
      <c r="B101" s="316" t="s">
        <v>95</v>
      </c>
      <c r="C101" s="129">
        <f>SUM(C90:C100)</f>
        <v>0</v>
      </c>
      <c r="D101" s="129">
        <f t="shared" ref="D101:J101" si="13">SUM(D90:D100)</f>
        <v>0</v>
      </c>
      <c r="E101" s="129">
        <f t="shared" si="13"/>
        <v>0</v>
      </c>
      <c r="F101" s="129">
        <f t="shared" si="13"/>
        <v>0</v>
      </c>
      <c r="G101" s="129">
        <f t="shared" si="13"/>
        <v>0</v>
      </c>
      <c r="H101" s="129">
        <f t="shared" si="13"/>
        <v>0</v>
      </c>
      <c r="I101" s="129">
        <f t="shared" si="13"/>
        <v>8</v>
      </c>
      <c r="J101" s="129">
        <f t="shared" si="13"/>
        <v>8</v>
      </c>
      <c r="K101" s="121">
        <f>SUM(K90:K100)</f>
        <v>16</v>
      </c>
    </row>
    <row r="102" spans="1:11" x14ac:dyDescent="0.2">
      <c r="A102" s="136" t="s">
        <v>9</v>
      </c>
      <c r="B102" s="314"/>
      <c r="C102" s="503"/>
      <c r="D102" s="504"/>
      <c r="E102" s="504"/>
      <c r="F102" s="504"/>
      <c r="G102" s="504"/>
      <c r="H102" s="504"/>
      <c r="I102" s="504"/>
      <c r="J102" s="504"/>
      <c r="K102" s="505"/>
    </row>
    <row r="103" spans="1:11" x14ac:dyDescent="0.2">
      <c r="A103" s="309" t="s">
        <v>483</v>
      </c>
      <c r="B103" s="310" t="s">
        <v>482</v>
      </c>
      <c r="C103" s="500"/>
      <c r="D103" s="501"/>
      <c r="E103" s="501"/>
      <c r="F103" s="501"/>
      <c r="G103" s="501"/>
      <c r="H103" s="501"/>
      <c r="I103" s="501"/>
      <c r="J103" s="501"/>
      <c r="K103" s="502"/>
    </row>
    <row r="104" spans="1:11" x14ac:dyDescent="0.2">
      <c r="A104" s="134" t="s">
        <v>497</v>
      </c>
      <c r="B104" s="311" t="s">
        <v>484</v>
      </c>
      <c r="C104" s="116">
        <f t="shared" ref="C104:J115" si="14">SUM(C6,C20,C34,C48,C62,C76,C90)</f>
        <v>0</v>
      </c>
      <c r="D104" s="116">
        <f t="shared" si="14"/>
        <v>0</v>
      </c>
      <c r="E104" s="116">
        <f t="shared" si="14"/>
        <v>0</v>
      </c>
      <c r="F104" s="116">
        <f t="shared" si="14"/>
        <v>0</v>
      </c>
      <c r="G104" s="116">
        <f t="shared" si="14"/>
        <v>0</v>
      </c>
      <c r="H104" s="116">
        <f t="shared" si="14"/>
        <v>0</v>
      </c>
      <c r="I104" s="116">
        <f t="shared" si="14"/>
        <v>0</v>
      </c>
      <c r="J104" s="116">
        <f t="shared" si="14"/>
        <v>0</v>
      </c>
      <c r="K104" s="115">
        <f>SUM(C104:J104)</f>
        <v>0</v>
      </c>
    </row>
    <row r="105" spans="1:11" x14ac:dyDescent="0.2">
      <c r="A105" s="134" t="s">
        <v>498</v>
      </c>
      <c r="B105" s="311" t="s">
        <v>485</v>
      </c>
      <c r="C105" s="116">
        <f t="shared" si="14"/>
        <v>0</v>
      </c>
      <c r="D105" s="116">
        <f t="shared" si="14"/>
        <v>0</v>
      </c>
      <c r="E105" s="116">
        <f t="shared" si="14"/>
        <v>2</v>
      </c>
      <c r="F105" s="116">
        <f t="shared" si="14"/>
        <v>0</v>
      </c>
      <c r="G105" s="116">
        <f t="shared" si="14"/>
        <v>5</v>
      </c>
      <c r="H105" s="116">
        <f t="shared" si="14"/>
        <v>3</v>
      </c>
      <c r="I105" s="116">
        <f t="shared" si="14"/>
        <v>2</v>
      </c>
      <c r="J105" s="116">
        <f t="shared" si="14"/>
        <v>2</v>
      </c>
      <c r="K105" s="115">
        <f t="shared" ref="K105:K114" si="15">SUM(C105:J105)</f>
        <v>14</v>
      </c>
    </row>
    <row r="106" spans="1:11" x14ac:dyDescent="0.2">
      <c r="A106" s="134" t="s">
        <v>499</v>
      </c>
      <c r="B106" s="311" t="s">
        <v>486</v>
      </c>
      <c r="C106" s="116">
        <f t="shared" si="14"/>
        <v>7</v>
      </c>
      <c r="D106" s="116">
        <f t="shared" si="14"/>
        <v>0</v>
      </c>
      <c r="E106" s="116">
        <f t="shared" si="14"/>
        <v>0</v>
      </c>
      <c r="F106" s="116">
        <f t="shared" si="14"/>
        <v>0</v>
      </c>
      <c r="G106" s="116">
        <f t="shared" si="14"/>
        <v>6</v>
      </c>
      <c r="H106" s="116">
        <f t="shared" si="14"/>
        <v>1</v>
      </c>
      <c r="I106" s="116">
        <f t="shared" si="14"/>
        <v>4</v>
      </c>
      <c r="J106" s="116">
        <f t="shared" si="14"/>
        <v>4</v>
      </c>
      <c r="K106" s="115">
        <f t="shared" si="15"/>
        <v>22</v>
      </c>
    </row>
    <row r="107" spans="1:11" x14ac:dyDescent="0.2">
      <c r="A107" s="134" t="s">
        <v>500</v>
      </c>
      <c r="B107" s="311" t="s">
        <v>487</v>
      </c>
      <c r="C107" s="116">
        <f t="shared" si="14"/>
        <v>1</v>
      </c>
      <c r="D107" s="116">
        <f t="shared" si="14"/>
        <v>1</v>
      </c>
      <c r="E107" s="116">
        <f t="shared" si="14"/>
        <v>0</v>
      </c>
      <c r="F107" s="116">
        <f t="shared" si="14"/>
        <v>0</v>
      </c>
      <c r="G107" s="116">
        <f t="shared" si="14"/>
        <v>2</v>
      </c>
      <c r="H107" s="116">
        <f t="shared" si="14"/>
        <v>1</v>
      </c>
      <c r="I107" s="116">
        <f t="shared" si="14"/>
        <v>0</v>
      </c>
      <c r="J107" s="116">
        <f t="shared" si="14"/>
        <v>0</v>
      </c>
      <c r="K107" s="115">
        <f t="shared" si="15"/>
        <v>5</v>
      </c>
    </row>
    <row r="108" spans="1:11" x14ac:dyDescent="0.2">
      <c r="A108" s="134" t="s">
        <v>501</v>
      </c>
      <c r="B108" s="311" t="s">
        <v>488</v>
      </c>
      <c r="C108" s="116">
        <f t="shared" si="14"/>
        <v>11</v>
      </c>
      <c r="D108" s="116">
        <f t="shared" si="14"/>
        <v>8</v>
      </c>
      <c r="E108" s="116">
        <f t="shared" si="14"/>
        <v>0</v>
      </c>
      <c r="F108" s="116">
        <f t="shared" si="14"/>
        <v>0</v>
      </c>
      <c r="G108" s="116">
        <f t="shared" si="14"/>
        <v>15</v>
      </c>
      <c r="H108" s="116">
        <f t="shared" si="14"/>
        <v>9</v>
      </c>
      <c r="I108" s="116">
        <f t="shared" si="14"/>
        <v>10</v>
      </c>
      <c r="J108" s="116">
        <f t="shared" si="14"/>
        <v>10</v>
      </c>
      <c r="K108" s="115">
        <f t="shared" si="15"/>
        <v>63</v>
      </c>
    </row>
    <row r="109" spans="1:11" x14ac:dyDescent="0.2">
      <c r="A109" s="134" t="s">
        <v>502</v>
      </c>
      <c r="B109" s="311" t="s">
        <v>489</v>
      </c>
      <c r="C109" s="116">
        <f t="shared" si="14"/>
        <v>0</v>
      </c>
      <c r="D109" s="116">
        <f t="shared" si="14"/>
        <v>0</v>
      </c>
      <c r="E109" s="116">
        <f t="shared" si="14"/>
        <v>0</v>
      </c>
      <c r="F109" s="116">
        <f t="shared" si="14"/>
        <v>0</v>
      </c>
      <c r="G109" s="116">
        <f t="shared" si="14"/>
        <v>3</v>
      </c>
      <c r="H109" s="116">
        <f t="shared" si="14"/>
        <v>2</v>
      </c>
      <c r="I109" s="116">
        <f t="shared" si="14"/>
        <v>3</v>
      </c>
      <c r="J109" s="116">
        <f t="shared" si="14"/>
        <v>4</v>
      </c>
      <c r="K109" s="115">
        <f t="shared" si="15"/>
        <v>12</v>
      </c>
    </row>
    <row r="110" spans="1:11" x14ac:dyDescent="0.2">
      <c r="A110" s="134" t="s">
        <v>496</v>
      </c>
      <c r="B110" s="311" t="s">
        <v>490</v>
      </c>
      <c r="C110" s="116">
        <f t="shared" si="14"/>
        <v>5</v>
      </c>
      <c r="D110" s="116">
        <f t="shared" si="14"/>
        <v>2</v>
      </c>
      <c r="E110" s="116">
        <f t="shared" si="14"/>
        <v>0</v>
      </c>
      <c r="F110" s="116">
        <f t="shared" si="14"/>
        <v>0</v>
      </c>
      <c r="G110" s="116">
        <f t="shared" si="14"/>
        <v>4</v>
      </c>
      <c r="H110" s="116">
        <f t="shared" si="14"/>
        <v>2</v>
      </c>
      <c r="I110" s="116">
        <f t="shared" si="14"/>
        <v>9</v>
      </c>
      <c r="J110" s="116">
        <f t="shared" si="14"/>
        <v>8</v>
      </c>
      <c r="K110" s="115">
        <f t="shared" si="15"/>
        <v>30</v>
      </c>
    </row>
    <row r="111" spans="1:11" x14ac:dyDescent="0.2">
      <c r="A111" s="134" t="s">
        <v>503</v>
      </c>
      <c r="B111" s="311" t="s">
        <v>491</v>
      </c>
      <c r="C111" s="116">
        <f t="shared" si="14"/>
        <v>8</v>
      </c>
      <c r="D111" s="116">
        <f t="shared" si="14"/>
        <v>7</v>
      </c>
      <c r="E111" s="116">
        <f t="shared" si="14"/>
        <v>0</v>
      </c>
      <c r="F111" s="116">
        <f t="shared" si="14"/>
        <v>0</v>
      </c>
      <c r="G111" s="116">
        <f t="shared" si="14"/>
        <v>16</v>
      </c>
      <c r="H111" s="116">
        <f t="shared" si="14"/>
        <v>10</v>
      </c>
      <c r="I111" s="116">
        <f t="shared" si="14"/>
        <v>18</v>
      </c>
      <c r="J111" s="116">
        <f t="shared" si="14"/>
        <v>16</v>
      </c>
      <c r="K111" s="115">
        <f t="shared" si="15"/>
        <v>75</v>
      </c>
    </row>
    <row r="112" spans="1:11" x14ac:dyDescent="0.2">
      <c r="A112" s="134" t="s">
        <v>504</v>
      </c>
      <c r="B112" s="311" t="s">
        <v>492</v>
      </c>
      <c r="C112" s="116">
        <f t="shared" si="14"/>
        <v>0</v>
      </c>
      <c r="D112" s="116">
        <f t="shared" si="14"/>
        <v>0</v>
      </c>
      <c r="E112" s="116">
        <f t="shared" si="14"/>
        <v>0</v>
      </c>
      <c r="F112" s="116">
        <f t="shared" si="14"/>
        <v>0</v>
      </c>
      <c r="G112" s="116">
        <f t="shared" si="14"/>
        <v>0</v>
      </c>
      <c r="H112" s="116">
        <f t="shared" si="14"/>
        <v>0</v>
      </c>
      <c r="I112" s="116">
        <f t="shared" si="14"/>
        <v>0</v>
      </c>
      <c r="J112" s="116">
        <f t="shared" si="14"/>
        <v>0</v>
      </c>
      <c r="K112" s="115">
        <f t="shared" si="15"/>
        <v>0</v>
      </c>
    </row>
    <row r="113" spans="1:11" ht="12.75" customHeight="1" x14ac:dyDescent="0.2">
      <c r="A113" s="134" t="s">
        <v>505</v>
      </c>
      <c r="B113" s="311" t="s">
        <v>493</v>
      </c>
      <c r="C113" s="116">
        <f t="shared" si="14"/>
        <v>9</v>
      </c>
      <c r="D113" s="116">
        <f t="shared" si="14"/>
        <v>7</v>
      </c>
      <c r="E113" s="116">
        <f t="shared" si="14"/>
        <v>0</v>
      </c>
      <c r="F113" s="116">
        <f t="shared" si="14"/>
        <v>0</v>
      </c>
      <c r="G113" s="116">
        <f t="shared" si="14"/>
        <v>0</v>
      </c>
      <c r="H113" s="116">
        <f t="shared" si="14"/>
        <v>0</v>
      </c>
      <c r="I113" s="116">
        <f t="shared" si="14"/>
        <v>0</v>
      </c>
      <c r="J113" s="116">
        <f t="shared" si="14"/>
        <v>0</v>
      </c>
      <c r="K113" s="115">
        <f t="shared" si="15"/>
        <v>16</v>
      </c>
    </row>
    <row r="114" spans="1:11" ht="13.5" thickBot="1" x14ac:dyDescent="0.25">
      <c r="A114" s="134" t="s">
        <v>495</v>
      </c>
      <c r="B114" s="311" t="s">
        <v>494</v>
      </c>
      <c r="C114" s="295">
        <f t="shared" si="14"/>
        <v>7</v>
      </c>
      <c r="D114" s="295">
        <f t="shared" si="14"/>
        <v>5</v>
      </c>
      <c r="E114" s="295">
        <f t="shared" si="14"/>
        <v>0</v>
      </c>
      <c r="F114" s="295">
        <f t="shared" si="14"/>
        <v>0</v>
      </c>
      <c r="G114" s="295">
        <f t="shared" si="14"/>
        <v>4</v>
      </c>
      <c r="H114" s="295">
        <f t="shared" si="14"/>
        <v>2</v>
      </c>
      <c r="I114" s="295">
        <f t="shared" si="14"/>
        <v>0</v>
      </c>
      <c r="J114" s="295">
        <f t="shared" si="14"/>
        <v>0</v>
      </c>
      <c r="K114" s="237">
        <f t="shared" si="15"/>
        <v>18</v>
      </c>
    </row>
    <row r="115" spans="1:11" ht="13.5" thickBot="1" x14ac:dyDescent="0.25">
      <c r="A115" s="317" t="s">
        <v>96</v>
      </c>
      <c r="B115" s="318" t="s">
        <v>95</v>
      </c>
      <c r="C115" s="319">
        <f t="shared" si="14"/>
        <v>48</v>
      </c>
      <c r="D115" s="319">
        <f t="shared" si="14"/>
        <v>30</v>
      </c>
      <c r="E115" s="319">
        <f t="shared" si="14"/>
        <v>2</v>
      </c>
      <c r="F115" s="319">
        <f t="shared" si="14"/>
        <v>0</v>
      </c>
      <c r="G115" s="319">
        <f t="shared" si="14"/>
        <v>55</v>
      </c>
      <c r="H115" s="319">
        <f t="shared" si="14"/>
        <v>30</v>
      </c>
      <c r="I115" s="319">
        <f t="shared" si="14"/>
        <v>46</v>
      </c>
      <c r="J115" s="319">
        <f t="shared" si="14"/>
        <v>44</v>
      </c>
      <c r="K115" s="320">
        <f>SUM(K104:K114)</f>
        <v>255</v>
      </c>
    </row>
    <row r="117" spans="1:11" x14ac:dyDescent="0.2">
      <c r="A117" s="2" t="s">
        <v>5</v>
      </c>
      <c r="B117" s="4" t="s">
        <v>6</v>
      </c>
    </row>
    <row r="118" spans="1:11" x14ac:dyDescent="0.2">
      <c r="A118" s="4" t="s">
        <v>139</v>
      </c>
      <c r="B118" s="1"/>
    </row>
  </sheetData>
  <mergeCells count="22">
    <mergeCell ref="C32:K32"/>
    <mergeCell ref="C33:K33"/>
    <mergeCell ref="B4:K4"/>
    <mergeCell ref="C18:K18"/>
    <mergeCell ref="C5:K5"/>
    <mergeCell ref="C19:K19"/>
    <mergeCell ref="M1:W1"/>
    <mergeCell ref="A1:K1"/>
    <mergeCell ref="C2:D2"/>
    <mergeCell ref="E2:F2"/>
    <mergeCell ref="G2:H2"/>
    <mergeCell ref="I2:J2"/>
    <mergeCell ref="C46:K46"/>
    <mergeCell ref="C47:K47"/>
    <mergeCell ref="C60:K60"/>
    <mergeCell ref="C61:K61"/>
    <mergeCell ref="C74:K74"/>
    <mergeCell ref="C75:K75"/>
    <mergeCell ref="C88:K88"/>
    <mergeCell ref="C89:K89"/>
    <mergeCell ref="C102:K102"/>
    <mergeCell ref="C103:K103"/>
  </mergeCells>
  <pageMargins left="0.7" right="0.7" top="0.75" bottom="0.75" header="0.3" footer="0.3"/>
  <pageSetup paperSize="9" scale="47"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Normal="100" workbookViewId="0">
      <selection activeCell="A5" sqref="A5"/>
    </sheetView>
  </sheetViews>
  <sheetFormatPr defaultRowHeight="15" x14ac:dyDescent="0.25"/>
  <cols>
    <col min="1" max="1" width="22.7109375" customWidth="1"/>
  </cols>
  <sheetData>
    <row r="1" spans="1:14" ht="30" customHeight="1" thickBot="1" x14ac:dyDescent="0.3">
      <c r="A1" s="554" t="s">
        <v>392</v>
      </c>
      <c r="B1" s="555"/>
      <c r="C1" s="555"/>
      <c r="D1" s="555"/>
      <c r="E1" s="555"/>
      <c r="F1" s="555"/>
      <c r="G1" s="555"/>
      <c r="H1" s="555"/>
      <c r="I1" s="555"/>
      <c r="J1" s="555"/>
      <c r="K1" s="555"/>
      <c r="L1" s="555"/>
      <c r="M1" s="555"/>
      <c r="N1" s="556"/>
    </row>
    <row r="2" spans="1:14" ht="15" customHeight="1" x14ac:dyDescent="0.25">
      <c r="A2" s="58" t="s">
        <v>594</v>
      </c>
      <c r="B2" s="557" t="s">
        <v>0</v>
      </c>
      <c r="C2" s="557"/>
      <c r="D2" s="557"/>
      <c r="E2" s="557" t="s">
        <v>2</v>
      </c>
      <c r="F2" s="557"/>
      <c r="G2" s="557"/>
      <c r="H2" s="557" t="s">
        <v>1</v>
      </c>
      <c r="I2" s="557"/>
      <c r="J2" s="557"/>
      <c r="K2" s="557" t="s">
        <v>105</v>
      </c>
      <c r="L2" s="557"/>
      <c r="M2" s="557"/>
      <c r="N2" s="558" t="s">
        <v>4</v>
      </c>
    </row>
    <row r="3" spans="1:14" ht="15" customHeight="1" x14ac:dyDescent="0.25">
      <c r="A3" s="13"/>
      <c r="B3" s="430" t="s">
        <v>7</v>
      </c>
      <c r="C3" s="430" t="s">
        <v>8</v>
      </c>
      <c r="D3" s="430" t="s">
        <v>4</v>
      </c>
      <c r="E3" s="430" t="s">
        <v>7</v>
      </c>
      <c r="F3" s="430" t="s">
        <v>8</v>
      </c>
      <c r="G3" s="430" t="s">
        <v>4</v>
      </c>
      <c r="H3" s="430" t="s">
        <v>7</v>
      </c>
      <c r="I3" s="430" t="s">
        <v>8</v>
      </c>
      <c r="J3" s="430" t="s">
        <v>4</v>
      </c>
      <c r="K3" s="430" t="s">
        <v>7</v>
      </c>
      <c r="L3" s="430" t="s">
        <v>8</v>
      </c>
      <c r="M3" s="430" t="s">
        <v>4</v>
      </c>
      <c r="N3" s="559"/>
    </row>
    <row r="4" spans="1:14" ht="15" customHeight="1" x14ac:dyDescent="0.25">
      <c r="A4" s="77" t="s">
        <v>567</v>
      </c>
      <c r="B4" s="223">
        <v>0.67</v>
      </c>
      <c r="C4" s="223">
        <v>0.64</v>
      </c>
      <c r="D4" s="223">
        <v>0.66</v>
      </c>
      <c r="E4" s="223">
        <v>0</v>
      </c>
      <c r="F4" s="223">
        <v>0</v>
      </c>
      <c r="G4" s="223">
        <v>0</v>
      </c>
      <c r="H4" s="223">
        <v>0.25</v>
      </c>
      <c r="I4" s="223">
        <v>0.32</v>
      </c>
      <c r="J4" s="223">
        <v>0.28999999999999998</v>
      </c>
      <c r="K4" s="223">
        <v>0.13</v>
      </c>
      <c r="L4" s="223">
        <v>0.15</v>
      </c>
      <c r="M4" s="223">
        <v>0.14000000000000001</v>
      </c>
      <c r="N4" s="224">
        <v>0.56000000000000005</v>
      </c>
    </row>
    <row r="5" spans="1:14" ht="27" customHeight="1" x14ac:dyDescent="0.25">
      <c r="A5" s="77" t="s">
        <v>573</v>
      </c>
      <c r="B5" s="223">
        <v>0.35</v>
      </c>
      <c r="C5" s="223">
        <v>0.48</v>
      </c>
      <c r="D5" s="223">
        <v>0.38</v>
      </c>
      <c r="E5" s="223">
        <v>0</v>
      </c>
      <c r="F5" s="223">
        <v>0</v>
      </c>
      <c r="G5" s="223">
        <v>0</v>
      </c>
      <c r="H5" s="223">
        <v>0.33</v>
      </c>
      <c r="I5" s="223">
        <v>0.52</v>
      </c>
      <c r="J5" s="223">
        <v>0.44</v>
      </c>
      <c r="K5" s="223">
        <v>0.18</v>
      </c>
      <c r="L5" s="223">
        <v>0.53</v>
      </c>
      <c r="M5" s="223">
        <v>0.3</v>
      </c>
      <c r="N5" s="224">
        <v>0.41</v>
      </c>
    </row>
    <row r="6" spans="1:14" ht="26.25" x14ac:dyDescent="0.25">
      <c r="A6" s="77" t="s">
        <v>572</v>
      </c>
      <c r="B6" s="223">
        <v>0.08</v>
      </c>
      <c r="C6" s="223">
        <v>0.16</v>
      </c>
      <c r="D6" s="223">
        <v>0.09</v>
      </c>
      <c r="E6" s="223">
        <v>0</v>
      </c>
      <c r="F6" s="223">
        <v>0</v>
      </c>
      <c r="G6" s="223">
        <v>0</v>
      </c>
      <c r="H6" s="223">
        <v>0.14000000000000001</v>
      </c>
      <c r="I6" s="223">
        <v>0.12</v>
      </c>
      <c r="J6" s="223">
        <v>0.13</v>
      </c>
      <c r="K6" s="223">
        <v>0</v>
      </c>
      <c r="L6" s="223">
        <v>0.11</v>
      </c>
      <c r="M6" s="223">
        <v>0.04</v>
      </c>
      <c r="N6" s="224">
        <v>0.11</v>
      </c>
    </row>
    <row r="7" spans="1:14" ht="26.25" x14ac:dyDescent="0.25">
      <c r="A7" s="77" t="s">
        <v>571</v>
      </c>
      <c r="B7" s="223">
        <v>0.59</v>
      </c>
      <c r="C7" s="223">
        <v>0.67</v>
      </c>
      <c r="D7" s="223">
        <v>0.61</v>
      </c>
      <c r="E7" s="223">
        <v>0</v>
      </c>
      <c r="F7" s="223">
        <v>0</v>
      </c>
      <c r="G7" s="223">
        <v>0</v>
      </c>
      <c r="H7" s="223">
        <v>0.46</v>
      </c>
      <c r="I7" s="223">
        <v>0.41</v>
      </c>
      <c r="J7" s="223">
        <v>0.43</v>
      </c>
      <c r="K7" s="223">
        <v>0.05</v>
      </c>
      <c r="L7" s="223">
        <v>0.26</v>
      </c>
      <c r="M7" s="223">
        <v>0.16</v>
      </c>
      <c r="N7" s="224">
        <v>0.55000000000000004</v>
      </c>
    </row>
    <row r="8" spans="1:14" x14ac:dyDescent="0.25">
      <c r="A8" s="77" t="s">
        <v>574</v>
      </c>
      <c r="B8" s="223">
        <v>0.32</v>
      </c>
      <c r="C8" s="223">
        <v>0.33</v>
      </c>
      <c r="D8" s="223">
        <v>0.32</v>
      </c>
      <c r="E8" s="223">
        <v>0.24</v>
      </c>
      <c r="F8" s="223">
        <v>0</v>
      </c>
      <c r="G8" s="223">
        <v>0.24</v>
      </c>
      <c r="H8" s="223">
        <v>0.15</v>
      </c>
      <c r="I8" s="223">
        <v>0.3</v>
      </c>
      <c r="J8" s="223">
        <v>0.25</v>
      </c>
      <c r="K8" s="223">
        <v>0</v>
      </c>
      <c r="L8" s="223">
        <v>0</v>
      </c>
      <c r="M8" s="223">
        <v>0</v>
      </c>
      <c r="N8" s="224">
        <v>0.3</v>
      </c>
    </row>
    <row r="9" spans="1:14" ht="26.25" x14ac:dyDescent="0.25">
      <c r="A9" s="77" t="s">
        <v>569</v>
      </c>
      <c r="B9" s="223">
        <v>0.52</v>
      </c>
      <c r="C9" s="223">
        <v>0.62</v>
      </c>
      <c r="D9" s="223">
        <v>0.56999999999999995</v>
      </c>
      <c r="E9" s="223">
        <v>0</v>
      </c>
      <c r="F9" s="223">
        <v>0</v>
      </c>
      <c r="G9" s="223">
        <v>0</v>
      </c>
      <c r="H9" s="223">
        <v>0.2</v>
      </c>
      <c r="I9" s="223">
        <v>0.31</v>
      </c>
      <c r="J9" s="223">
        <v>0.27</v>
      </c>
      <c r="K9" s="223">
        <v>0</v>
      </c>
      <c r="L9" s="223">
        <v>0</v>
      </c>
      <c r="M9" s="223">
        <v>0</v>
      </c>
      <c r="N9" s="224">
        <v>0.49</v>
      </c>
    </row>
    <row r="10" spans="1:14" x14ac:dyDescent="0.25">
      <c r="A10" s="77" t="s">
        <v>595</v>
      </c>
      <c r="B10" s="223">
        <v>0</v>
      </c>
      <c r="C10" s="223">
        <v>0</v>
      </c>
      <c r="D10" s="223">
        <v>0</v>
      </c>
      <c r="E10" s="223">
        <v>0</v>
      </c>
      <c r="F10" s="223">
        <v>0</v>
      </c>
      <c r="G10" s="223">
        <v>0</v>
      </c>
      <c r="H10" s="223">
        <v>0</v>
      </c>
      <c r="I10" s="223">
        <v>0</v>
      </c>
      <c r="J10" s="223">
        <v>0</v>
      </c>
      <c r="K10" s="223">
        <v>0</v>
      </c>
      <c r="L10" s="223">
        <v>0</v>
      </c>
      <c r="M10" s="223">
        <v>0</v>
      </c>
      <c r="N10" s="224">
        <v>0</v>
      </c>
    </row>
    <row r="11" spans="1:14" ht="15.75" thickBot="1" x14ac:dyDescent="0.3">
      <c r="A11" s="217" t="s">
        <v>96</v>
      </c>
      <c r="B11" s="225">
        <v>0.47</v>
      </c>
      <c r="C11" s="225">
        <v>0.54</v>
      </c>
      <c r="D11" s="225">
        <v>0.49</v>
      </c>
      <c r="E11" s="225">
        <v>0.24</v>
      </c>
      <c r="F11" s="225">
        <v>0</v>
      </c>
      <c r="G11" s="225">
        <v>0.24</v>
      </c>
      <c r="H11" s="225">
        <v>0.28000000000000003</v>
      </c>
      <c r="I11" s="225">
        <v>0.4</v>
      </c>
      <c r="J11" s="225">
        <v>0.35</v>
      </c>
      <c r="K11" s="225">
        <v>0.11</v>
      </c>
      <c r="L11" s="225">
        <v>0.26</v>
      </c>
      <c r="M11" s="225">
        <v>0.17</v>
      </c>
      <c r="N11" s="221">
        <v>0.43</v>
      </c>
    </row>
    <row r="12" spans="1:14" x14ac:dyDescent="0.25">
      <c r="A12" s="442"/>
      <c r="B12" s="443"/>
      <c r="C12" s="443"/>
      <c r="D12" s="443"/>
      <c r="E12" s="443"/>
      <c r="F12" s="443"/>
      <c r="G12" s="443"/>
      <c r="H12" s="443"/>
      <c r="I12" s="443"/>
      <c r="J12" s="443"/>
      <c r="K12" s="443"/>
      <c r="L12" s="443"/>
      <c r="M12" s="443"/>
      <c r="N12" s="443"/>
    </row>
    <row r="13" spans="1:14" x14ac:dyDescent="0.25">
      <c r="A13" s="544" t="s">
        <v>425</v>
      </c>
      <c r="B13" s="544"/>
      <c r="C13" s="544"/>
      <c r="D13" s="544"/>
      <c r="E13" s="544"/>
      <c r="F13" s="544"/>
      <c r="G13" s="544"/>
      <c r="H13" s="544"/>
      <c r="I13" s="544"/>
      <c r="J13" s="544"/>
      <c r="K13" s="544"/>
      <c r="L13" s="544"/>
      <c r="M13" s="544"/>
      <c r="N13" s="544"/>
    </row>
    <row r="14" spans="1:14" x14ac:dyDescent="0.25">
      <c r="A14" s="560" t="s">
        <v>426</v>
      </c>
      <c r="B14" s="560"/>
      <c r="C14" s="560"/>
      <c r="D14" s="560"/>
      <c r="E14" s="560"/>
      <c r="F14" s="560"/>
      <c r="G14" s="560"/>
      <c r="H14" s="560"/>
      <c r="I14" s="560"/>
      <c r="J14" s="560"/>
      <c r="K14" s="560"/>
      <c r="L14" s="560"/>
      <c r="M14" s="560"/>
      <c r="N14" s="560"/>
    </row>
    <row r="15" spans="1:14" x14ac:dyDescent="0.25">
      <c r="A15" s="544" t="s">
        <v>140</v>
      </c>
      <c r="B15" s="544"/>
      <c r="C15" s="544"/>
      <c r="D15" s="544"/>
      <c r="E15" s="544"/>
      <c r="F15" s="544"/>
      <c r="G15" s="544"/>
      <c r="H15" s="544"/>
      <c r="I15" s="544"/>
      <c r="J15" s="544"/>
      <c r="K15" s="544"/>
      <c r="L15" s="544"/>
      <c r="M15" s="544"/>
      <c r="N15" s="544"/>
    </row>
    <row r="16" spans="1:14" ht="30" customHeight="1" x14ac:dyDescent="0.25">
      <c r="A16" s="2" t="s">
        <v>5</v>
      </c>
      <c r="B16" s="431"/>
      <c r="C16" s="431"/>
      <c r="D16" s="431"/>
      <c r="E16" s="431"/>
      <c r="F16" s="431"/>
      <c r="G16" s="431"/>
      <c r="H16" s="431"/>
      <c r="I16" s="431"/>
      <c r="J16" s="431"/>
      <c r="K16" s="431"/>
      <c r="L16" s="431"/>
      <c r="M16" s="431"/>
      <c r="N16" s="431"/>
    </row>
    <row r="17" spans="1:14" x14ac:dyDescent="0.25">
      <c r="A17" s="4" t="s">
        <v>6</v>
      </c>
      <c r="B17" s="431"/>
      <c r="C17" s="431"/>
      <c r="D17" s="431"/>
      <c r="E17" s="431"/>
      <c r="F17" s="431"/>
      <c r="G17" s="431"/>
      <c r="H17" s="431"/>
      <c r="I17" s="431"/>
      <c r="J17" s="431"/>
      <c r="K17" s="431"/>
      <c r="L17" s="431"/>
      <c r="M17" s="431"/>
      <c r="N17" s="431"/>
    </row>
    <row r="18" spans="1:14" x14ac:dyDescent="0.25">
      <c r="A18" s="544" t="s">
        <v>138</v>
      </c>
      <c r="B18" s="544"/>
      <c r="C18" s="544"/>
      <c r="D18" s="544"/>
      <c r="E18" s="544"/>
      <c r="F18" s="544"/>
      <c r="G18" s="544"/>
      <c r="H18" s="544"/>
      <c r="I18" s="544"/>
      <c r="J18" s="544"/>
      <c r="K18" s="544"/>
      <c r="L18" s="544"/>
      <c r="M18" s="544"/>
      <c r="N18" s="544"/>
    </row>
    <row r="19" spans="1:14" x14ac:dyDescent="0.25">
      <c r="A19" s="431"/>
      <c r="B19" s="431"/>
      <c r="C19" s="431"/>
      <c r="D19" s="431"/>
      <c r="E19" s="431"/>
      <c r="F19" s="431"/>
      <c r="G19" s="431"/>
      <c r="H19" s="431"/>
      <c r="I19" s="431"/>
      <c r="J19" s="431"/>
      <c r="K19" s="431"/>
      <c r="L19" s="431"/>
      <c r="M19" s="431"/>
      <c r="N19" s="431"/>
    </row>
    <row r="20" spans="1:14" x14ac:dyDescent="0.25">
      <c r="A20" s="128" t="s">
        <v>106</v>
      </c>
      <c r="B20" s="1"/>
      <c r="C20" s="1"/>
      <c r="D20" s="1"/>
      <c r="E20" s="1"/>
      <c r="F20" s="1"/>
      <c r="G20" s="1"/>
      <c r="H20" s="1"/>
      <c r="I20" s="1"/>
      <c r="J20" s="1"/>
      <c r="K20" s="1"/>
      <c r="L20" s="1"/>
      <c r="M20" s="1"/>
      <c r="N20" s="1"/>
    </row>
    <row r="21" spans="1:14" x14ac:dyDescent="0.25">
      <c r="A21" s="533" t="s">
        <v>555</v>
      </c>
      <c r="B21" s="533"/>
      <c r="C21" s="533"/>
      <c r="D21" s="533"/>
      <c r="E21" s="533"/>
      <c r="F21" s="533"/>
      <c r="G21" s="533"/>
      <c r="H21" s="533"/>
      <c r="I21" s="533"/>
      <c r="J21" s="533"/>
      <c r="K21" s="533"/>
      <c r="L21" s="533"/>
      <c r="M21" s="533"/>
      <c r="N21" s="533"/>
    </row>
  </sheetData>
  <mergeCells count="11">
    <mergeCell ref="A18:N18"/>
    <mergeCell ref="A21:N21"/>
    <mergeCell ref="A1:N1"/>
    <mergeCell ref="B2:D2"/>
    <mergeCell ref="E2:G2"/>
    <mergeCell ref="H2:J2"/>
    <mergeCell ref="K2:M2"/>
    <mergeCell ref="N2:N3"/>
    <mergeCell ref="A13:N13"/>
    <mergeCell ref="A14:N14"/>
    <mergeCell ref="A15:N15"/>
  </mergeCells>
  <pageMargins left="0.7" right="0.7" top="0.78740157499999996" bottom="0.78740157499999996" header="0.3" footer="0.3"/>
  <pageSetup paperSize="9"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A2" sqref="A2"/>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561" t="s">
        <v>395</v>
      </c>
      <c r="B1" s="562"/>
      <c r="C1" s="563"/>
    </row>
    <row r="2" spans="1:3" ht="39.950000000000003" customHeight="1" x14ac:dyDescent="0.2">
      <c r="A2" s="484" t="s">
        <v>594</v>
      </c>
      <c r="B2" s="8"/>
      <c r="C2" s="36"/>
    </row>
    <row r="3" spans="1:3" ht="15" customHeight="1" x14ac:dyDescent="0.2">
      <c r="A3" s="14" t="s">
        <v>39</v>
      </c>
      <c r="B3" s="433" t="s">
        <v>40</v>
      </c>
      <c r="C3" s="158" t="s">
        <v>110</v>
      </c>
    </row>
    <row r="4" spans="1:3" ht="15" customHeight="1" x14ac:dyDescent="0.2">
      <c r="A4" s="122" t="s">
        <v>57</v>
      </c>
      <c r="B4" s="163">
        <v>610</v>
      </c>
      <c r="C4" s="444">
        <v>12149</v>
      </c>
    </row>
    <row r="5" spans="1:3" ht="30" customHeight="1" x14ac:dyDescent="0.2">
      <c r="A5" s="122" t="s">
        <v>58</v>
      </c>
      <c r="B5" s="163">
        <v>206</v>
      </c>
      <c r="C5" s="444">
        <v>12157</v>
      </c>
    </row>
    <row r="6" spans="1:3" ht="30" customHeight="1" x14ac:dyDescent="0.2">
      <c r="A6" s="122" t="s">
        <v>59</v>
      </c>
      <c r="B6" s="163">
        <v>248</v>
      </c>
      <c r="C6" s="444">
        <v>60300</v>
      </c>
    </row>
    <row r="7" spans="1:3" ht="15" customHeight="1" x14ac:dyDescent="0.2">
      <c r="A7" s="122" t="s">
        <v>60</v>
      </c>
      <c r="B7" s="163">
        <v>11</v>
      </c>
      <c r="C7" s="444">
        <v>10273</v>
      </c>
    </row>
    <row r="8" spans="1:3" ht="15" customHeight="1" x14ac:dyDescent="0.2">
      <c r="A8" s="122" t="s">
        <v>66</v>
      </c>
      <c r="B8" s="163">
        <v>16</v>
      </c>
      <c r="C8" s="444">
        <v>28744</v>
      </c>
    </row>
    <row r="9" spans="1:3" ht="15" customHeight="1" x14ac:dyDescent="0.2">
      <c r="A9" s="122" t="s">
        <v>61</v>
      </c>
      <c r="B9" s="163">
        <v>4133</v>
      </c>
      <c r="C9" s="444">
        <v>7570</v>
      </c>
    </row>
    <row r="10" spans="1:3" ht="15" customHeight="1" x14ac:dyDescent="0.2">
      <c r="A10" s="170" t="s">
        <v>67</v>
      </c>
      <c r="B10" s="38">
        <v>3532</v>
      </c>
      <c r="C10" s="445">
        <v>5521</v>
      </c>
    </row>
    <row r="11" spans="1:3" ht="15" customHeight="1" x14ac:dyDescent="0.2">
      <c r="A11" s="122" t="s">
        <v>62</v>
      </c>
      <c r="B11" s="163">
        <v>162</v>
      </c>
      <c r="C11" s="444">
        <v>8538</v>
      </c>
    </row>
    <row r="12" spans="1:3" ht="15" customHeight="1" x14ac:dyDescent="0.2">
      <c r="A12" s="122" t="s">
        <v>63</v>
      </c>
      <c r="B12" s="163">
        <v>99</v>
      </c>
      <c r="C12" s="444">
        <v>77506</v>
      </c>
    </row>
    <row r="13" spans="1:3" ht="15" customHeight="1" x14ac:dyDescent="0.2">
      <c r="A13" s="122" t="s">
        <v>64</v>
      </c>
      <c r="B13" s="163">
        <v>219</v>
      </c>
      <c r="C13" s="444">
        <v>93939</v>
      </c>
    </row>
    <row r="14" spans="1:3" ht="15" customHeight="1" x14ac:dyDescent="0.2">
      <c r="A14" s="122" t="s">
        <v>65</v>
      </c>
      <c r="B14" s="163"/>
      <c r="C14" s="184"/>
    </row>
    <row r="15" spans="1:3" ht="15" customHeight="1" thickBot="1" x14ac:dyDescent="0.25">
      <c r="A15" s="23" t="s">
        <v>436</v>
      </c>
      <c r="B15" s="24">
        <f>SUM(B4:B9,B11:B14)</f>
        <v>5704</v>
      </c>
      <c r="C15" s="198">
        <f>((C4*B4)+(C5*B5)+(C6*B6)+(C7*B7)+(C8*B8)+(C9*B9)+(C11*B11)+(C12*B12)+(C13*B13)+(C14*B14))/B15</f>
        <v>15139.943899018233</v>
      </c>
    </row>
    <row r="16" spans="1:3" ht="15" customHeight="1" x14ac:dyDescent="0.2">
      <c r="A16" s="1"/>
      <c r="B16" s="1"/>
      <c r="C16" s="1"/>
    </row>
    <row r="17" spans="1:3" ht="15" customHeight="1" x14ac:dyDescent="0.2">
      <c r="A17" s="95" t="s">
        <v>125</v>
      </c>
      <c r="B17" s="1"/>
      <c r="C17" s="1"/>
    </row>
    <row r="18" spans="1:3" ht="39" customHeight="1" x14ac:dyDescent="0.2">
      <c r="A18" s="564" t="s">
        <v>143</v>
      </c>
      <c r="B18" s="564"/>
      <c r="C18" s="564"/>
    </row>
    <row r="19" spans="1:3" ht="30" customHeight="1" x14ac:dyDescent="0.2">
      <c r="A19" s="564" t="s">
        <v>437</v>
      </c>
      <c r="B19" s="564"/>
      <c r="C19" s="564"/>
    </row>
    <row r="20" spans="1:3" ht="38.25" customHeight="1" x14ac:dyDescent="0.2">
      <c r="A20" s="553" t="s">
        <v>126</v>
      </c>
      <c r="B20" s="553"/>
      <c r="C20" s="553"/>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134"/>
  <sheetViews>
    <sheetView zoomScaleNormal="100" workbookViewId="0">
      <selection activeCell="A2" sqref="A2:A3"/>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521" t="s">
        <v>393</v>
      </c>
      <c r="B1" s="508"/>
      <c r="C1" s="508"/>
      <c r="D1" s="508"/>
      <c r="E1" s="508"/>
      <c r="F1" s="508"/>
      <c r="G1" s="508"/>
      <c r="H1" s="508"/>
      <c r="I1" s="508"/>
      <c r="J1" s="509"/>
      <c r="K1" s="510"/>
    </row>
    <row r="2" spans="1:11" s="5" customFormat="1" ht="38.25" customHeight="1" x14ac:dyDescent="0.2">
      <c r="A2" s="569" t="s">
        <v>594</v>
      </c>
      <c r="B2" s="44"/>
      <c r="C2" s="568" t="s">
        <v>0</v>
      </c>
      <c r="D2" s="568"/>
      <c r="E2" s="568" t="s">
        <v>2</v>
      </c>
      <c r="F2" s="568"/>
      <c r="G2" s="568" t="s">
        <v>1</v>
      </c>
      <c r="H2" s="568"/>
      <c r="I2" s="566" t="s">
        <v>3</v>
      </c>
      <c r="J2" s="567"/>
      <c r="K2" s="45" t="s">
        <v>4</v>
      </c>
    </row>
    <row r="3" spans="1:11" s="5" customFormat="1" ht="15.75" customHeight="1" thickBot="1" x14ac:dyDescent="0.25">
      <c r="A3" s="570"/>
      <c r="B3" s="40"/>
      <c r="C3" s="41" t="s">
        <v>7</v>
      </c>
      <c r="D3" s="41" t="s">
        <v>8</v>
      </c>
      <c r="E3" s="41" t="s">
        <v>7</v>
      </c>
      <c r="F3" s="41" t="s">
        <v>8</v>
      </c>
      <c r="G3" s="41" t="s">
        <v>7</v>
      </c>
      <c r="H3" s="41" t="s">
        <v>8</v>
      </c>
      <c r="I3" s="87" t="s">
        <v>7</v>
      </c>
      <c r="J3" s="87" t="s">
        <v>8</v>
      </c>
      <c r="K3" s="35"/>
    </row>
    <row r="4" spans="1:11" s="5" customFormat="1" x14ac:dyDescent="0.2">
      <c r="A4" s="131" t="s">
        <v>567</v>
      </c>
      <c r="B4" s="132"/>
      <c r="C4" s="550"/>
      <c r="D4" s="551"/>
      <c r="E4" s="551"/>
      <c r="F4" s="551"/>
      <c r="G4" s="551"/>
      <c r="H4" s="551"/>
      <c r="I4" s="551"/>
      <c r="J4" s="551"/>
      <c r="K4" s="552"/>
    </row>
    <row r="5" spans="1:11" s="5" customFormat="1" x14ac:dyDescent="0.2">
      <c r="A5" s="309" t="s">
        <v>483</v>
      </c>
      <c r="B5" s="310" t="s">
        <v>482</v>
      </c>
      <c r="C5" s="571"/>
      <c r="D5" s="572"/>
      <c r="E5" s="572"/>
      <c r="F5" s="572"/>
      <c r="G5" s="572"/>
      <c r="H5" s="572"/>
      <c r="I5" s="572"/>
      <c r="J5" s="572"/>
      <c r="K5" s="573"/>
    </row>
    <row r="6" spans="1:11" s="5" customFormat="1" x14ac:dyDescent="0.2">
      <c r="A6" s="134" t="s">
        <v>497</v>
      </c>
      <c r="B6" s="311" t="s">
        <v>484</v>
      </c>
      <c r="C6" s="9"/>
      <c r="D6" s="9"/>
      <c r="E6" s="9"/>
      <c r="F6" s="9"/>
      <c r="G6" s="9"/>
      <c r="H6" s="9"/>
      <c r="I6" s="83"/>
      <c r="J6" s="84"/>
      <c r="K6" s="17">
        <f>SUM(C6:J6)</f>
        <v>0</v>
      </c>
    </row>
    <row r="7" spans="1:11" s="5" customFormat="1" x14ac:dyDescent="0.2">
      <c r="A7" s="134" t="s">
        <v>498</v>
      </c>
      <c r="B7" s="311" t="s">
        <v>485</v>
      </c>
      <c r="C7" s="9"/>
      <c r="D7" s="9"/>
      <c r="E7" s="9"/>
      <c r="F7" s="9"/>
      <c r="G7" s="9"/>
      <c r="H7" s="9"/>
      <c r="I7" s="83"/>
      <c r="J7" s="84"/>
      <c r="K7" s="17">
        <f t="shared" ref="K7:K19" si="0">SUM(C7:J7)</f>
        <v>0</v>
      </c>
    </row>
    <row r="8" spans="1:11" s="5" customFormat="1" x14ac:dyDescent="0.2">
      <c r="A8" s="134" t="s">
        <v>499</v>
      </c>
      <c r="B8" s="311" t="s">
        <v>486</v>
      </c>
      <c r="C8" s="9"/>
      <c r="D8" s="9"/>
      <c r="E8" s="9"/>
      <c r="F8" s="9"/>
      <c r="G8" s="9"/>
      <c r="H8" s="9"/>
      <c r="I8" s="83"/>
      <c r="J8" s="84"/>
      <c r="K8" s="17">
        <f t="shared" si="0"/>
        <v>0</v>
      </c>
    </row>
    <row r="9" spans="1:11" s="5" customFormat="1" x14ac:dyDescent="0.2">
      <c r="A9" s="134" t="s">
        <v>500</v>
      </c>
      <c r="B9" s="311" t="s">
        <v>487</v>
      </c>
      <c r="C9" s="9"/>
      <c r="D9" s="9"/>
      <c r="E9" s="9"/>
      <c r="F9" s="9"/>
      <c r="G9" s="9"/>
      <c r="H9" s="9"/>
      <c r="I9" s="83"/>
      <c r="J9" s="84"/>
      <c r="K9" s="17">
        <f t="shared" si="0"/>
        <v>0</v>
      </c>
    </row>
    <row r="10" spans="1:11" s="5" customFormat="1" x14ac:dyDescent="0.2">
      <c r="A10" s="134" t="s">
        <v>501</v>
      </c>
      <c r="B10" s="311" t="s">
        <v>488</v>
      </c>
      <c r="C10" s="9"/>
      <c r="D10" s="9"/>
      <c r="E10" s="9"/>
      <c r="F10" s="9"/>
      <c r="G10" s="9"/>
      <c r="H10" s="9"/>
      <c r="I10" s="83"/>
      <c r="J10" s="84"/>
      <c r="K10" s="17">
        <f t="shared" si="0"/>
        <v>0</v>
      </c>
    </row>
    <row r="11" spans="1:11" s="5" customFormat="1" x14ac:dyDescent="0.2">
      <c r="A11" s="134" t="s">
        <v>502</v>
      </c>
      <c r="B11" s="311" t="s">
        <v>489</v>
      </c>
      <c r="C11" s="9"/>
      <c r="D11" s="9"/>
      <c r="E11" s="9"/>
      <c r="F11" s="9"/>
      <c r="G11" s="9"/>
      <c r="H11" s="9"/>
      <c r="I11" s="83"/>
      <c r="J11" s="84"/>
      <c r="K11" s="17">
        <f t="shared" si="0"/>
        <v>0</v>
      </c>
    </row>
    <row r="12" spans="1:11" s="5" customFormat="1" x14ac:dyDescent="0.2">
      <c r="A12" s="134" t="s">
        <v>496</v>
      </c>
      <c r="B12" s="311" t="s">
        <v>490</v>
      </c>
      <c r="C12" s="9"/>
      <c r="D12" s="9"/>
      <c r="E12" s="9"/>
      <c r="F12" s="9"/>
      <c r="G12" s="9"/>
      <c r="H12" s="9"/>
      <c r="I12" s="83"/>
      <c r="J12" s="84"/>
      <c r="K12" s="17">
        <f t="shared" si="0"/>
        <v>0</v>
      </c>
    </row>
    <row r="13" spans="1:11" s="483" customFormat="1" x14ac:dyDescent="0.25">
      <c r="A13" s="477" t="s">
        <v>503</v>
      </c>
      <c r="B13" s="478" t="s">
        <v>491</v>
      </c>
      <c r="C13" s="479">
        <v>83</v>
      </c>
      <c r="D13" s="479">
        <v>25</v>
      </c>
      <c r="E13" s="479"/>
      <c r="F13" s="479"/>
      <c r="G13" s="479">
        <v>101</v>
      </c>
      <c r="H13" s="479">
        <v>46</v>
      </c>
      <c r="I13" s="480">
        <v>3</v>
      </c>
      <c r="J13" s="481">
        <v>11</v>
      </c>
      <c r="K13" s="482">
        <f t="shared" si="0"/>
        <v>269</v>
      </c>
    </row>
    <row r="14" spans="1:11" s="5" customFormat="1" x14ac:dyDescent="0.2">
      <c r="A14" s="134" t="s">
        <v>504</v>
      </c>
      <c r="B14" s="311" t="s">
        <v>492</v>
      </c>
      <c r="C14" s="9"/>
      <c r="D14" s="9"/>
      <c r="E14" s="9"/>
      <c r="F14" s="9"/>
      <c r="G14" s="9"/>
      <c r="H14" s="9"/>
      <c r="I14" s="83"/>
      <c r="J14" s="84"/>
      <c r="K14" s="17">
        <f t="shared" si="0"/>
        <v>0</v>
      </c>
    </row>
    <row r="15" spans="1:11" s="5" customFormat="1" x14ac:dyDescent="0.2">
      <c r="A15" s="134" t="s">
        <v>505</v>
      </c>
      <c r="B15" s="311" t="s">
        <v>493</v>
      </c>
      <c r="C15" s="9"/>
      <c r="D15" s="9"/>
      <c r="E15" s="9"/>
      <c r="F15" s="9"/>
      <c r="G15" s="9"/>
      <c r="H15" s="9"/>
      <c r="I15" s="83"/>
      <c r="J15" s="84"/>
      <c r="K15" s="17">
        <f t="shared" si="0"/>
        <v>0</v>
      </c>
    </row>
    <row r="16" spans="1:11" s="5" customFormat="1" x14ac:dyDescent="0.2">
      <c r="A16" s="134" t="s">
        <v>495</v>
      </c>
      <c r="B16" s="311" t="s">
        <v>494</v>
      </c>
      <c r="C16" s="9"/>
      <c r="D16" s="9"/>
      <c r="E16" s="9"/>
      <c r="F16" s="9"/>
      <c r="G16" s="9"/>
      <c r="H16" s="9"/>
      <c r="I16" s="83"/>
      <c r="J16" s="84"/>
      <c r="K16" s="17">
        <f t="shared" si="0"/>
        <v>0</v>
      </c>
    </row>
    <row r="17" spans="1:11" s="5" customFormat="1" x14ac:dyDescent="0.2">
      <c r="A17" s="312" t="s">
        <v>94</v>
      </c>
      <c r="B17" s="313" t="s">
        <v>95</v>
      </c>
      <c r="C17" s="12">
        <f>SUM(C6:C16)</f>
        <v>83</v>
      </c>
      <c r="D17" s="12">
        <f t="shared" ref="D17:J17" si="1">SUM(D6:D16)</f>
        <v>25</v>
      </c>
      <c r="E17" s="12">
        <f t="shared" si="1"/>
        <v>0</v>
      </c>
      <c r="F17" s="12">
        <f t="shared" si="1"/>
        <v>0</v>
      </c>
      <c r="G17" s="12">
        <f t="shared" si="1"/>
        <v>101</v>
      </c>
      <c r="H17" s="12">
        <f t="shared" si="1"/>
        <v>46</v>
      </c>
      <c r="I17" s="12">
        <f t="shared" si="1"/>
        <v>3</v>
      </c>
      <c r="J17" s="12">
        <f t="shared" si="1"/>
        <v>11</v>
      </c>
      <c r="K17" s="17">
        <f>SUM(K6:K16)</f>
        <v>269</v>
      </c>
    </row>
    <row r="18" spans="1:11" s="5" customFormat="1" ht="15" customHeight="1" x14ac:dyDescent="0.2">
      <c r="A18" s="321" t="s">
        <v>599</v>
      </c>
      <c r="B18" s="322" t="s">
        <v>95</v>
      </c>
      <c r="C18" s="83">
        <v>27</v>
      </c>
      <c r="D18" s="83">
        <v>9</v>
      </c>
      <c r="E18" s="83"/>
      <c r="F18" s="83"/>
      <c r="G18" s="83">
        <v>54</v>
      </c>
      <c r="H18" s="83">
        <v>32</v>
      </c>
      <c r="I18" s="83">
        <v>5</v>
      </c>
      <c r="J18" s="83">
        <v>0</v>
      </c>
      <c r="K18" s="19">
        <f t="shared" si="0"/>
        <v>127</v>
      </c>
    </row>
    <row r="19" spans="1:11" s="5" customFormat="1" ht="15" customHeight="1" x14ac:dyDescent="0.2">
      <c r="A19" s="321" t="s">
        <v>600</v>
      </c>
      <c r="B19" s="322" t="s">
        <v>95</v>
      </c>
      <c r="C19" s="68">
        <v>2</v>
      </c>
      <c r="D19" s="68">
        <v>0</v>
      </c>
      <c r="E19" s="68"/>
      <c r="F19" s="68"/>
      <c r="G19" s="68">
        <v>8</v>
      </c>
      <c r="H19" s="68">
        <v>1</v>
      </c>
      <c r="I19" s="68">
        <v>3</v>
      </c>
      <c r="J19" s="68">
        <v>4</v>
      </c>
      <c r="K19" s="19">
        <f t="shared" si="0"/>
        <v>18</v>
      </c>
    </row>
    <row r="20" spans="1:11" s="5" customFormat="1" x14ac:dyDescent="0.2">
      <c r="A20" s="231" t="s">
        <v>573</v>
      </c>
      <c r="B20" s="323"/>
      <c r="C20" s="541"/>
      <c r="D20" s="542"/>
      <c r="E20" s="542"/>
      <c r="F20" s="542"/>
      <c r="G20" s="542"/>
      <c r="H20" s="542"/>
      <c r="I20" s="542"/>
      <c r="J20" s="542"/>
      <c r="K20" s="543"/>
    </row>
    <row r="21" spans="1:11" s="2" customFormat="1" x14ac:dyDescent="0.2">
      <c r="A21" s="309" t="s">
        <v>483</v>
      </c>
      <c r="B21" s="310" t="s">
        <v>482</v>
      </c>
      <c r="C21" s="78"/>
      <c r="D21" s="79"/>
      <c r="E21" s="79"/>
      <c r="F21" s="79"/>
      <c r="G21" s="79"/>
      <c r="H21" s="79"/>
      <c r="I21" s="79"/>
      <c r="J21" s="79"/>
      <c r="K21" s="80"/>
    </row>
    <row r="22" spans="1:11" ht="15" customHeight="1" x14ac:dyDescent="0.2">
      <c r="A22" s="134" t="s">
        <v>497</v>
      </c>
      <c r="B22" s="311" t="s">
        <v>484</v>
      </c>
      <c r="C22" s="9"/>
      <c r="D22" s="9"/>
      <c r="E22" s="9"/>
      <c r="F22" s="9"/>
      <c r="G22" s="9"/>
      <c r="H22" s="9"/>
      <c r="I22" s="83"/>
      <c r="J22" s="84"/>
      <c r="K22" s="17">
        <f>SUM(C22:J22)</f>
        <v>0</v>
      </c>
    </row>
    <row r="23" spans="1:11" x14ac:dyDescent="0.2">
      <c r="A23" s="134" t="s">
        <v>498</v>
      </c>
      <c r="B23" s="311" t="s">
        <v>485</v>
      </c>
      <c r="C23" s="9"/>
      <c r="D23" s="9"/>
      <c r="E23" s="9"/>
      <c r="F23" s="9"/>
      <c r="G23" s="9"/>
      <c r="H23" s="9"/>
      <c r="I23" s="83"/>
      <c r="J23" s="84"/>
      <c r="K23" s="17">
        <f t="shared" ref="K23:K35" si="2">SUM(C23:J23)</f>
        <v>0</v>
      </c>
    </row>
    <row r="24" spans="1:11" x14ac:dyDescent="0.2">
      <c r="A24" s="134" t="s">
        <v>499</v>
      </c>
      <c r="B24" s="311" t="s">
        <v>486</v>
      </c>
      <c r="C24" s="9"/>
      <c r="D24" s="9"/>
      <c r="E24" s="9"/>
      <c r="F24" s="9"/>
      <c r="G24" s="9"/>
      <c r="H24" s="9"/>
      <c r="I24" s="83"/>
      <c r="J24" s="84"/>
      <c r="K24" s="17">
        <f t="shared" si="2"/>
        <v>0</v>
      </c>
    </row>
    <row r="25" spans="1:11" x14ac:dyDescent="0.2">
      <c r="A25" s="134" t="s">
        <v>500</v>
      </c>
      <c r="B25" s="311" t="s">
        <v>487</v>
      </c>
      <c r="C25" s="9"/>
      <c r="D25" s="9"/>
      <c r="E25" s="9"/>
      <c r="F25" s="9"/>
      <c r="G25" s="9"/>
      <c r="H25" s="9"/>
      <c r="I25" s="83"/>
      <c r="J25" s="84"/>
      <c r="K25" s="17">
        <f t="shared" si="2"/>
        <v>0</v>
      </c>
    </row>
    <row r="26" spans="1:11" x14ac:dyDescent="0.2">
      <c r="A26" s="134" t="s">
        <v>501</v>
      </c>
      <c r="B26" s="311" t="s">
        <v>488</v>
      </c>
      <c r="C26" s="9">
        <v>187</v>
      </c>
      <c r="D26" s="9">
        <v>39</v>
      </c>
      <c r="E26" s="9"/>
      <c r="F26" s="9"/>
      <c r="G26" s="9">
        <v>101</v>
      </c>
      <c r="H26" s="9">
        <v>121</v>
      </c>
      <c r="I26" s="83">
        <v>6</v>
      </c>
      <c r="J26" s="84">
        <v>8</v>
      </c>
      <c r="K26" s="17">
        <f t="shared" si="2"/>
        <v>462</v>
      </c>
    </row>
    <row r="27" spans="1:11" x14ac:dyDescent="0.2">
      <c r="A27" s="134" t="s">
        <v>502</v>
      </c>
      <c r="B27" s="311" t="s">
        <v>489</v>
      </c>
      <c r="C27" s="9"/>
      <c r="D27" s="9"/>
      <c r="E27" s="9"/>
      <c r="F27" s="9"/>
      <c r="G27" s="9"/>
      <c r="H27" s="9"/>
      <c r="I27" s="83"/>
      <c r="J27" s="84"/>
      <c r="K27" s="17">
        <f t="shared" si="2"/>
        <v>0</v>
      </c>
    </row>
    <row r="28" spans="1:11" x14ac:dyDescent="0.2">
      <c r="A28" s="134" t="s">
        <v>496</v>
      </c>
      <c r="B28" s="311" t="s">
        <v>490</v>
      </c>
      <c r="C28" s="9"/>
      <c r="D28" s="9"/>
      <c r="E28" s="9"/>
      <c r="F28" s="9"/>
      <c r="G28" s="9"/>
      <c r="H28" s="9"/>
      <c r="I28" s="83"/>
      <c r="J28" s="84"/>
      <c r="K28" s="17">
        <f t="shared" si="2"/>
        <v>0</v>
      </c>
    </row>
    <row r="29" spans="1:11" x14ac:dyDescent="0.2">
      <c r="A29" s="134" t="s">
        <v>503</v>
      </c>
      <c r="B29" s="311" t="s">
        <v>491</v>
      </c>
      <c r="C29" s="9"/>
      <c r="D29" s="9"/>
      <c r="E29" s="9"/>
      <c r="F29" s="9"/>
      <c r="G29" s="9"/>
      <c r="H29" s="9"/>
      <c r="I29" s="83"/>
      <c r="J29" s="84"/>
      <c r="K29" s="17">
        <f t="shared" si="2"/>
        <v>0</v>
      </c>
    </row>
    <row r="30" spans="1:11" x14ac:dyDescent="0.2">
      <c r="A30" s="134" t="s">
        <v>504</v>
      </c>
      <c r="B30" s="311" t="s">
        <v>492</v>
      </c>
      <c r="C30" s="9"/>
      <c r="D30" s="9"/>
      <c r="E30" s="9"/>
      <c r="F30" s="9"/>
      <c r="G30" s="9"/>
      <c r="H30" s="9"/>
      <c r="I30" s="83"/>
      <c r="J30" s="84"/>
      <c r="K30" s="17">
        <f t="shared" si="2"/>
        <v>0</v>
      </c>
    </row>
    <row r="31" spans="1:11" x14ac:dyDescent="0.2">
      <c r="A31" s="134" t="s">
        <v>505</v>
      </c>
      <c r="B31" s="311" t="s">
        <v>493</v>
      </c>
      <c r="C31" s="9"/>
      <c r="D31" s="9"/>
      <c r="E31" s="9"/>
      <c r="F31" s="9"/>
      <c r="G31" s="9"/>
      <c r="H31" s="9"/>
      <c r="I31" s="83"/>
      <c r="J31" s="84"/>
      <c r="K31" s="22">
        <f t="shared" si="2"/>
        <v>0</v>
      </c>
    </row>
    <row r="32" spans="1:11" x14ac:dyDescent="0.2">
      <c r="A32" s="134" t="s">
        <v>495</v>
      </c>
      <c r="B32" s="311" t="s">
        <v>494</v>
      </c>
      <c r="C32" s="9"/>
      <c r="D32" s="9"/>
      <c r="E32" s="9"/>
      <c r="F32" s="9"/>
      <c r="G32" s="9"/>
      <c r="H32" s="9"/>
      <c r="I32" s="83"/>
      <c r="J32" s="84"/>
      <c r="K32" s="22">
        <f t="shared" si="2"/>
        <v>0</v>
      </c>
    </row>
    <row r="33" spans="1:11" x14ac:dyDescent="0.2">
      <c r="A33" s="312" t="s">
        <v>94</v>
      </c>
      <c r="B33" s="313" t="s">
        <v>95</v>
      </c>
      <c r="C33" s="12">
        <f>SUM(C22:C32)</f>
        <v>187</v>
      </c>
      <c r="D33" s="12">
        <f t="shared" ref="D33:J33" si="3">SUM(D22:D32)</f>
        <v>39</v>
      </c>
      <c r="E33" s="12">
        <f t="shared" si="3"/>
        <v>0</v>
      </c>
      <c r="F33" s="12">
        <f t="shared" si="3"/>
        <v>0</v>
      </c>
      <c r="G33" s="12">
        <f t="shared" si="3"/>
        <v>101</v>
      </c>
      <c r="H33" s="12">
        <f t="shared" si="3"/>
        <v>121</v>
      </c>
      <c r="I33" s="12">
        <f t="shared" si="3"/>
        <v>6</v>
      </c>
      <c r="J33" s="12">
        <f t="shared" si="3"/>
        <v>8</v>
      </c>
      <c r="K33" s="22">
        <f>SUM(K22:K32)</f>
        <v>462</v>
      </c>
    </row>
    <row r="34" spans="1:11" ht="15" customHeight="1" x14ac:dyDescent="0.2">
      <c r="A34" s="321" t="s">
        <v>601</v>
      </c>
      <c r="B34" s="322" t="s">
        <v>95</v>
      </c>
      <c r="C34" s="83">
        <v>130</v>
      </c>
      <c r="D34" s="83">
        <v>29</v>
      </c>
      <c r="E34" s="83"/>
      <c r="F34" s="83"/>
      <c r="G34" s="83">
        <v>69</v>
      </c>
      <c r="H34" s="83">
        <v>91</v>
      </c>
      <c r="I34" s="83">
        <v>2</v>
      </c>
      <c r="J34" s="83">
        <v>4</v>
      </c>
      <c r="K34" s="17">
        <f t="shared" si="2"/>
        <v>325</v>
      </c>
    </row>
    <row r="35" spans="1:11" ht="15" customHeight="1" x14ac:dyDescent="0.2">
      <c r="A35" s="321" t="s">
        <v>602</v>
      </c>
      <c r="B35" s="322" t="s">
        <v>95</v>
      </c>
      <c r="C35" s="68">
        <v>49</v>
      </c>
      <c r="D35" s="68">
        <v>2</v>
      </c>
      <c r="E35" s="68"/>
      <c r="F35" s="68"/>
      <c r="G35" s="68">
        <v>28</v>
      </c>
      <c r="H35" s="68">
        <v>11</v>
      </c>
      <c r="I35" s="68">
        <v>6</v>
      </c>
      <c r="J35" s="68">
        <v>1</v>
      </c>
      <c r="K35" s="17">
        <f t="shared" si="2"/>
        <v>97</v>
      </c>
    </row>
    <row r="36" spans="1:11" ht="15" customHeight="1" x14ac:dyDescent="0.2">
      <c r="A36" s="231" t="s">
        <v>572</v>
      </c>
      <c r="B36" s="323"/>
      <c r="C36" s="541"/>
      <c r="D36" s="542"/>
      <c r="E36" s="542"/>
      <c r="F36" s="542"/>
      <c r="G36" s="542"/>
      <c r="H36" s="542"/>
      <c r="I36" s="542"/>
      <c r="J36" s="542"/>
      <c r="K36" s="543"/>
    </row>
    <row r="37" spans="1:11" ht="15" customHeight="1" x14ac:dyDescent="0.2">
      <c r="A37" s="309" t="s">
        <v>483</v>
      </c>
      <c r="B37" s="310" t="s">
        <v>482</v>
      </c>
      <c r="C37" s="78"/>
      <c r="D37" s="79"/>
      <c r="E37" s="79"/>
      <c r="F37" s="79"/>
      <c r="G37" s="79"/>
      <c r="H37" s="79"/>
      <c r="I37" s="79"/>
      <c r="J37" s="79"/>
      <c r="K37" s="80"/>
    </row>
    <row r="38" spans="1:11" ht="15" customHeight="1" x14ac:dyDescent="0.2">
      <c r="A38" s="134" t="s">
        <v>497</v>
      </c>
      <c r="B38" s="311" t="s">
        <v>484</v>
      </c>
      <c r="C38" s="9"/>
      <c r="D38" s="9"/>
      <c r="E38" s="9"/>
      <c r="F38" s="9"/>
      <c r="G38" s="9"/>
      <c r="H38" s="9"/>
      <c r="I38" s="83"/>
      <c r="J38" s="84"/>
      <c r="K38" s="17">
        <f>SUM(C38:J38)</f>
        <v>0</v>
      </c>
    </row>
    <row r="39" spans="1:11" ht="15" customHeight="1" x14ac:dyDescent="0.2">
      <c r="A39" s="134" t="s">
        <v>498</v>
      </c>
      <c r="B39" s="311" t="s">
        <v>485</v>
      </c>
      <c r="C39" s="9"/>
      <c r="D39" s="9"/>
      <c r="E39" s="9"/>
      <c r="F39" s="9"/>
      <c r="G39" s="9"/>
      <c r="H39" s="9"/>
      <c r="I39" s="83"/>
      <c r="J39" s="84"/>
      <c r="K39" s="17">
        <f t="shared" ref="K39:K48" si="4">SUM(C39:J39)</f>
        <v>0</v>
      </c>
    </row>
    <row r="40" spans="1:11" ht="15" customHeight="1" x14ac:dyDescent="0.2">
      <c r="A40" s="134" t="s">
        <v>499</v>
      </c>
      <c r="B40" s="311" t="s">
        <v>486</v>
      </c>
      <c r="C40" s="9">
        <v>108</v>
      </c>
      <c r="D40" s="9">
        <v>0</v>
      </c>
      <c r="E40" s="9"/>
      <c r="F40" s="9"/>
      <c r="G40" s="9">
        <v>72</v>
      </c>
      <c r="H40" s="9">
        <v>0</v>
      </c>
      <c r="I40" s="83">
        <v>1</v>
      </c>
      <c r="J40" s="84"/>
      <c r="K40" s="17">
        <f t="shared" si="4"/>
        <v>181</v>
      </c>
    </row>
    <row r="41" spans="1:11" ht="15" customHeight="1" x14ac:dyDescent="0.2">
      <c r="A41" s="134" t="s">
        <v>500</v>
      </c>
      <c r="B41" s="311" t="s">
        <v>487</v>
      </c>
      <c r="C41" s="9">
        <v>57</v>
      </c>
      <c r="D41" s="9">
        <v>27</v>
      </c>
      <c r="E41" s="9"/>
      <c r="F41" s="9"/>
      <c r="G41" s="9">
        <v>38</v>
      </c>
      <c r="H41" s="9">
        <v>46</v>
      </c>
      <c r="I41" s="83"/>
      <c r="J41" s="84"/>
      <c r="K41" s="17">
        <f t="shared" si="4"/>
        <v>168</v>
      </c>
    </row>
    <row r="42" spans="1:11" ht="15" customHeight="1" x14ac:dyDescent="0.2">
      <c r="A42" s="134" t="s">
        <v>501</v>
      </c>
      <c r="B42" s="311" t="s">
        <v>488</v>
      </c>
      <c r="C42" s="9"/>
      <c r="D42" s="9"/>
      <c r="E42" s="9"/>
      <c r="F42" s="9"/>
      <c r="G42" s="9"/>
      <c r="H42" s="9"/>
      <c r="I42" s="83"/>
      <c r="J42" s="84"/>
      <c r="K42" s="17">
        <f t="shared" si="4"/>
        <v>0</v>
      </c>
    </row>
    <row r="43" spans="1:11" ht="15" customHeight="1" x14ac:dyDescent="0.2">
      <c r="A43" s="134" t="s">
        <v>502</v>
      </c>
      <c r="B43" s="311" t="s">
        <v>489</v>
      </c>
      <c r="C43" s="9"/>
      <c r="D43" s="9"/>
      <c r="E43" s="9"/>
      <c r="F43" s="9"/>
      <c r="G43" s="9"/>
      <c r="H43" s="9"/>
      <c r="I43" s="83"/>
      <c r="J43" s="84"/>
      <c r="K43" s="17">
        <f t="shared" si="4"/>
        <v>0</v>
      </c>
    </row>
    <row r="44" spans="1:11" ht="15" customHeight="1" x14ac:dyDescent="0.2">
      <c r="A44" s="134" t="s">
        <v>496</v>
      </c>
      <c r="B44" s="311" t="s">
        <v>490</v>
      </c>
      <c r="C44" s="9"/>
      <c r="D44" s="9"/>
      <c r="E44" s="9"/>
      <c r="F44" s="9"/>
      <c r="G44" s="9"/>
      <c r="H44" s="9"/>
      <c r="I44" s="83"/>
      <c r="J44" s="84"/>
      <c r="K44" s="17">
        <f t="shared" si="4"/>
        <v>0</v>
      </c>
    </row>
    <row r="45" spans="1:11" ht="15" customHeight="1" x14ac:dyDescent="0.2">
      <c r="A45" s="134" t="s">
        <v>503</v>
      </c>
      <c r="B45" s="311" t="s">
        <v>491</v>
      </c>
      <c r="C45" s="9"/>
      <c r="D45" s="9"/>
      <c r="E45" s="9"/>
      <c r="F45" s="9"/>
      <c r="G45" s="9"/>
      <c r="H45" s="9"/>
      <c r="I45" s="83"/>
      <c r="J45" s="84"/>
      <c r="K45" s="17">
        <f t="shared" si="4"/>
        <v>0</v>
      </c>
    </row>
    <row r="46" spans="1:11" ht="15" customHeight="1" x14ac:dyDescent="0.2">
      <c r="A46" s="134" t="s">
        <v>504</v>
      </c>
      <c r="B46" s="311" t="s">
        <v>492</v>
      </c>
      <c r="C46" s="9"/>
      <c r="D46" s="9"/>
      <c r="E46" s="9"/>
      <c r="F46" s="9"/>
      <c r="G46" s="9"/>
      <c r="H46" s="9"/>
      <c r="I46" s="83"/>
      <c r="J46" s="84"/>
      <c r="K46" s="17">
        <f t="shared" si="4"/>
        <v>0</v>
      </c>
    </row>
    <row r="47" spans="1:11" ht="15" customHeight="1" x14ac:dyDescent="0.2">
      <c r="A47" s="134" t="s">
        <v>505</v>
      </c>
      <c r="B47" s="311" t="s">
        <v>493</v>
      </c>
      <c r="C47" s="9"/>
      <c r="D47" s="9"/>
      <c r="E47" s="9"/>
      <c r="F47" s="9"/>
      <c r="G47" s="9"/>
      <c r="H47" s="9"/>
      <c r="I47" s="83"/>
      <c r="J47" s="84"/>
      <c r="K47" s="22">
        <f t="shared" si="4"/>
        <v>0</v>
      </c>
    </row>
    <row r="48" spans="1:11" ht="15" customHeight="1" x14ac:dyDescent="0.2">
      <c r="A48" s="134" t="s">
        <v>495</v>
      </c>
      <c r="B48" s="311" t="s">
        <v>494</v>
      </c>
      <c r="C48" s="9"/>
      <c r="D48" s="9"/>
      <c r="E48" s="9"/>
      <c r="F48" s="9"/>
      <c r="G48" s="9"/>
      <c r="H48" s="9"/>
      <c r="I48" s="83"/>
      <c r="J48" s="84"/>
      <c r="K48" s="22">
        <f t="shared" si="4"/>
        <v>0</v>
      </c>
    </row>
    <row r="49" spans="1:11" ht="15" customHeight="1" x14ac:dyDescent="0.2">
      <c r="A49" s="312" t="s">
        <v>94</v>
      </c>
      <c r="B49" s="313" t="s">
        <v>95</v>
      </c>
      <c r="C49" s="12">
        <f>SUM(C38:C48)</f>
        <v>165</v>
      </c>
      <c r="D49" s="12">
        <f t="shared" ref="D49:J49" si="5">SUM(D38:D48)</f>
        <v>27</v>
      </c>
      <c r="E49" s="12">
        <f t="shared" si="5"/>
        <v>0</v>
      </c>
      <c r="F49" s="12">
        <f t="shared" si="5"/>
        <v>0</v>
      </c>
      <c r="G49" s="12">
        <f t="shared" si="5"/>
        <v>110</v>
      </c>
      <c r="H49" s="12">
        <f t="shared" si="5"/>
        <v>46</v>
      </c>
      <c r="I49" s="12">
        <f>SUM(I38:I48)</f>
        <v>1</v>
      </c>
      <c r="J49" s="12">
        <f t="shared" si="5"/>
        <v>0</v>
      </c>
      <c r="K49" s="22">
        <f>SUM(K38:K48)</f>
        <v>349</v>
      </c>
    </row>
    <row r="50" spans="1:11" ht="15" customHeight="1" x14ac:dyDescent="0.2">
      <c r="A50" s="321" t="s">
        <v>603</v>
      </c>
      <c r="B50" s="322" t="s">
        <v>95</v>
      </c>
      <c r="C50" s="83">
        <v>104</v>
      </c>
      <c r="D50" s="83">
        <v>13</v>
      </c>
      <c r="E50" s="83"/>
      <c r="F50" s="83"/>
      <c r="G50" s="83">
        <v>68</v>
      </c>
      <c r="H50" s="83">
        <v>35</v>
      </c>
      <c r="I50" s="83">
        <v>0</v>
      </c>
      <c r="J50" s="83">
        <v>0</v>
      </c>
      <c r="K50" s="17">
        <f t="shared" ref="K50:K51" si="6">SUM(C50:J50)</f>
        <v>220</v>
      </c>
    </row>
    <row r="51" spans="1:11" ht="15" customHeight="1" x14ac:dyDescent="0.2">
      <c r="A51" s="321" t="s">
        <v>604</v>
      </c>
      <c r="B51" s="322" t="s">
        <v>95</v>
      </c>
      <c r="C51" s="68">
        <v>46</v>
      </c>
      <c r="D51" s="68">
        <v>0</v>
      </c>
      <c r="E51" s="68"/>
      <c r="F51" s="68"/>
      <c r="G51" s="68">
        <v>31</v>
      </c>
      <c r="H51" s="68">
        <v>1</v>
      </c>
      <c r="I51" s="68">
        <v>1</v>
      </c>
      <c r="J51" s="68">
        <v>0</v>
      </c>
      <c r="K51" s="17">
        <f t="shared" si="6"/>
        <v>79</v>
      </c>
    </row>
    <row r="52" spans="1:11" ht="15" customHeight="1" x14ac:dyDescent="0.2">
      <c r="A52" s="231" t="s">
        <v>571</v>
      </c>
      <c r="B52" s="323"/>
      <c r="C52" s="541"/>
      <c r="D52" s="542"/>
      <c r="E52" s="542"/>
      <c r="F52" s="542"/>
      <c r="G52" s="542"/>
      <c r="H52" s="542"/>
      <c r="I52" s="542"/>
      <c r="J52" s="542"/>
      <c r="K52" s="543"/>
    </row>
    <row r="53" spans="1:11" ht="15" customHeight="1" x14ac:dyDescent="0.2">
      <c r="A53" s="309" t="s">
        <v>483</v>
      </c>
      <c r="B53" s="310" t="s">
        <v>482</v>
      </c>
      <c r="C53" s="78"/>
      <c r="D53" s="79"/>
      <c r="E53" s="79"/>
      <c r="F53" s="79"/>
      <c r="G53" s="79"/>
      <c r="H53" s="79"/>
      <c r="I53" s="79"/>
      <c r="J53" s="79"/>
      <c r="K53" s="80"/>
    </row>
    <row r="54" spans="1:11" ht="15" customHeight="1" x14ac:dyDescent="0.2">
      <c r="A54" s="134" t="s">
        <v>497</v>
      </c>
      <c r="B54" s="311" t="s">
        <v>484</v>
      </c>
      <c r="C54" s="9"/>
      <c r="D54" s="9"/>
      <c r="E54" s="9"/>
      <c r="F54" s="9"/>
      <c r="G54" s="9"/>
      <c r="H54" s="9"/>
      <c r="I54" s="83"/>
      <c r="J54" s="84"/>
      <c r="K54" s="17">
        <f>SUM(C54:J54)</f>
        <v>0</v>
      </c>
    </row>
    <row r="55" spans="1:11" ht="15" customHeight="1" x14ac:dyDescent="0.2">
      <c r="A55" s="134" t="s">
        <v>498</v>
      </c>
      <c r="B55" s="311" t="s">
        <v>485</v>
      </c>
      <c r="C55" s="9"/>
      <c r="D55" s="9"/>
      <c r="E55" s="9"/>
      <c r="F55" s="9"/>
      <c r="G55" s="9"/>
      <c r="H55" s="9"/>
      <c r="I55" s="83"/>
      <c r="J55" s="84"/>
      <c r="K55" s="17">
        <f t="shared" ref="K55:K64" si="7">SUM(C55:J55)</f>
        <v>0</v>
      </c>
    </row>
    <row r="56" spans="1:11" ht="15" customHeight="1" x14ac:dyDescent="0.2">
      <c r="A56" s="134" t="s">
        <v>499</v>
      </c>
      <c r="B56" s="311" t="s">
        <v>486</v>
      </c>
      <c r="C56" s="9"/>
      <c r="D56" s="9"/>
      <c r="E56" s="9"/>
      <c r="F56" s="9"/>
      <c r="G56" s="9"/>
      <c r="H56" s="9"/>
      <c r="I56" s="83"/>
      <c r="J56" s="84"/>
      <c r="K56" s="17">
        <f t="shared" si="7"/>
        <v>0</v>
      </c>
    </row>
    <row r="57" spans="1:11" ht="15" customHeight="1" x14ac:dyDescent="0.2">
      <c r="A57" s="134" t="s">
        <v>500</v>
      </c>
      <c r="B57" s="311" t="s">
        <v>487</v>
      </c>
      <c r="C57" s="9"/>
      <c r="D57" s="9"/>
      <c r="E57" s="9"/>
      <c r="F57" s="9"/>
      <c r="G57" s="9"/>
      <c r="H57" s="9"/>
      <c r="I57" s="83"/>
      <c r="J57" s="84"/>
      <c r="K57" s="17">
        <f t="shared" si="7"/>
        <v>0</v>
      </c>
    </row>
    <row r="58" spans="1:11" ht="15" customHeight="1" x14ac:dyDescent="0.2">
      <c r="A58" s="134" t="s">
        <v>501</v>
      </c>
      <c r="B58" s="311" t="s">
        <v>488</v>
      </c>
      <c r="C58" s="9"/>
      <c r="D58" s="9"/>
      <c r="E58" s="9"/>
      <c r="F58" s="9"/>
      <c r="G58" s="9"/>
      <c r="H58" s="9"/>
      <c r="I58" s="83"/>
      <c r="J58" s="84"/>
      <c r="K58" s="17">
        <f t="shared" si="7"/>
        <v>0</v>
      </c>
    </row>
    <row r="59" spans="1:11" ht="15" customHeight="1" x14ac:dyDescent="0.2">
      <c r="A59" s="134" t="s">
        <v>502</v>
      </c>
      <c r="B59" s="311" t="s">
        <v>489</v>
      </c>
      <c r="C59" s="9"/>
      <c r="D59" s="9"/>
      <c r="E59" s="9"/>
      <c r="F59" s="9"/>
      <c r="G59" s="9"/>
      <c r="H59" s="9"/>
      <c r="I59" s="83"/>
      <c r="J59" s="84"/>
      <c r="K59" s="17">
        <f t="shared" si="7"/>
        <v>0</v>
      </c>
    </row>
    <row r="60" spans="1:11" ht="15" customHeight="1" x14ac:dyDescent="0.2">
      <c r="A60" s="134" t="s">
        <v>496</v>
      </c>
      <c r="B60" s="311" t="s">
        <v>490</v>
      </c>
      <c r="C60" s="9">
        <v>95</v>
      </c>
      <c r="D60" s="9">
        <v>29</v>
      </c>
      <c r="E60" s="9"/>
      <c r="F60" s="9"/>
      <c r="G60" s="9">
        <v>37</v>
      </c>
      <c r="H60" s="9">
        <v>68</v>
      </c>
      <c r="I60" s="83">
        <v>0</v>
      </c>
      <c r="J60" s="84">
        <v>7</v>
      </c>
      <c r="K60" s="17">
        <f t="shared" si="7"/>
        <v>236</v>
      </c>
    </row>
    <row r="61" spans="1:11" ht="15" customHeight="1" x14ac:dyDescent="0.2">
      <c r="A61" s="134" t="s">
        <v>503</v>
      </c>
      <c r="B61" s="311" t="s">
        <v>491</v>
      </c>
      <c r="C61" s="9"/>
      <c r="D61" s="9"/>
      <c r="E61" s="9"/>
      <c r="F61" s="9"/>
      <c r="G61" s="9"/>
      <c r="H61" s="9"/>
      <c r="I61" s="83"/>
      <c r="J61" s="84"/>
      <c r="K61" s="17">
        <f t="shared" si="7"/>
        <v>0</v>
      </c>
    </row>
    <row r="62" spans="1:11" ht="15" customHeight="1" x14ac:dyDescent="0.2">
      <c r="A62" s="134" t="s">
        <v>504</v>
      </c>
      <c r="B62" s="311" t="s">
        <v>492</v>
      </c>
      <c r="C62" s="9"/>
      <c r="D62" s="9"/>
      <c r="E62" s="9"/>
      <c r="F62" s="9"/>
      <c r="G62" s="9"/>
      <c r="H62" s="9"/>
      <c r="I62" s="83"/>
      <c r="J62" s="84"/>
      <c r="K62" s="17">
        <f t="shared" si="7"/>
        <v>0</v>
      </c>
    </row>
    <row r="63" spans="1:11" ht="15" customHeight="1" x14ac:dyDescent="0.2">
      <c r="A63" s="134" t="s">
        <v>505</v>
      </c>
      <c r="B63" s="311" t="s">
        <v>493</v>
      </c>
      <c r="C63" s="9"/>
      <c r="D63" s="9"/>
      <c r="E63" s="9"/>
      <c r="F63" s="9"/>
      <c r="G63" s="9"/>
      <c r="H63" s="9"/>
      <c r="I63" s="83"/>
      <c r="J63" s="84"/>
      <c r="K63" s="22">
        <f t="shared" si="7"/>
        <v>0</v>
      </c>
    </row>
    <row r="64" spans="1:11" ht="15" customHeight="1" x14ac:dyDescent="0.2">
      <c r="A64" s="134" t="s">
        <v>495</v>
      </c>
      <c r="B64" s="311" t="s">
        <v>494</v>
      </c>
      <c r="C64" s="9"/>
      <c r="D64" s="9"/>
      <c r="E64" s="9"/>
      <c r="F64" s="9"/>
      <c r="G64" s="9"/>
      <c r="H64" s="9"/>
      <c r="I64" s="83"/>
      <c r="J64" s="84"/>
      <c r="K64" s="22">
        <f t="shared" si="7"/>
        <v>0</v>
      </c>
    </row>
    <row r="65" spans="1:11" ht="15" customHeight="1" x14ac:dyDescent="0.2">
      <c r="A65" s="312" t="s">
        <v>94</v>
      </c>
      <c r="B65" s="313" t="s">
        <v>95</v>
      </c>
      <c r="C65" s="12">
        <f>SUM(C54:C64)</f>
        <v>95</v>
      </c>
      <c r="D65" s="12">
        <f t="shared" ref="D65:J65" si="8">SUM(D54:D64)</f>
        <v>29</v>
      </c>
      <c r="E65" s="12">
        <f t="shared" si="8"/>
        <v>0</v>
      </c>
      <c r="F65" s="12">
        <f t="shared" si="8"/>
        <v>0</v>
      </c>
      <c r="G65" s="12">
        <f t="shared" si="8"/>
        <v>37</v>
      </c>
      <c r="H65" s="12">
        <f t="shared" si="8"/>
        <v>68</v>
      </c>
      <c r="I65" s="12">
        <f t="shared" si="8"/>
        <v>0</v>
      </c>
      <c r="J65" s="12">
        <f t="shared" si="8"/>
        <v>7</v>
      </c>
      <c r="K65" s="22">
        <f>SUM(K54:K64)</f>
        <v>236</v>
      </c>
    </row>
    <row r="66" spans="1:11" ht="15" customHeight="1" x14ac:dyDescent="0.2">
      <c r="A66" s="321" t="s">
        <v>605</v>
      </c>
      <c r="B66" s="322" t="s">
        <v>95</v>
      </c>
      <c r="C66" s="68">
        <v>17</v>
      </c>
      <c r="D66" s="68">
        <v>3</v>
      </c>
      <c r="E66" s="68"/>
      <c r="F66" s="68"/>
      <c r="G66" s="68">
        <v>7</v>
      </c>
      <c r="H66" s="68">
        <v>14</v>
      </c>
      <c r="I66" s="68">
        <v>0</v>
      </c>
      <c r="J66" s="68">
        <v>0</v>
      </c>
      <c r="K66" s="17">
        <f t="shared" ref="K66:K67" si="9">SUM(C66:J66)</f>
        <v>41</v>
      </c>
    </row>
    <row r="67" spans="1:11" ht="15" customHeight="1" x14ac:dyDescent="0.2">
      <c r="A67" s="321" t="s">
        <v>606</v>
      </c>
      <c r="B67" s="322" t="s">
        <v>95</v>
      </c>
      <c r="C67" s="68">
        <v>34</v>
      </c>
      <c r="D67" s="68">
        <v>4</v>
      </c>
      <c r="E67" s="68"/>
      <c r="F67" s="68"/>
      <c r="G67" s="68">
        <v>6</v>
      </c>
      <c r="H67" s="68">
        <v>14</v>
      </c>
      <c r="I67" s="68">
        <v>1</v>
      </c>
      <c r="J67" s="68">
        <v>0</v>
      </c>
      <c r="K67" s="17">
        <f t="shared" si="9"/>
        <v>59</v>
      </c>
    </row>
    <row r="68" spans="1:11" ht="15" customHeight="1" x14ac:dyDescent="0.2">
      <c r="A68" s="231" t="s">
        <v>574</v>
      </c>
      <c r="B68" s="323"/>
      <c r="C68" s="541"/>
      <c r="D68" s="542"/>
      <c r="E68" s="542"/>
      <c r="F68" s="542"/>
      <c r="G68" s="542"/>
      <c r="H68" s="542"/>
      <c r="I68" s="542"/>
      <c r="J68" s="542"/>
      <c r="K68" s="543"/>
    </row>
    <row r="69" spans="1:11" ht="15" customHeight="1" x14ac:dyDescent="0.2">
      <c r="A69" s="309" t="s">
        <v>483</v>
      </c>
      <c r="B69" s="310" t="s">
        <v>482</v>
      </c>
      <c r="C69" s="78"/>
      <c r="D69" s="79"/>
      <c r="E69" s="79"/>
      <c r="F69" s="79"/>
      <c r="G69" s="79"/>
      <c r="H69" s="79"/>
      <c r="I69" s="79"/>
      <c r="J69" s="79"/>
      <c r="K69" s="80"/>
    </row>
    <row r="70" spans="1:11" ht="15" customHeight="1" x14ac:dyDescent="0.2">
      <c r="A70" s="134" t="s">
        <v>497</v>
      </c>
      <c r="B70" s="311" t="s">
        <v>484</v>
      </c>
      <c r="C70" s="9"/>
      <c r="D70" s="9"/>
      <c r="E70" s="9"/>
      <c r="F70" s="9"/>
      <c r="G70" s="9"/>
      <c r="H70" s="9"/>
      <c r="I70" s="83"/>
      <c r="J70" s="84"/>
      <c r="K70" s="17">
        <f>SUM(C70:J70)</f>
        <v>0</v>
      </c>
    </row>
    <row r="71" spans="1:11" ht="15" customHeight="1" x14ac:dyDescent="0.2">
      <c r="A71" s="134" t="s">
        <v>498</v>
      </c>
      <c r="B71" s="311" t="s">
        <v>485</v>
      </c>
      <c r="C71" s="9">
        <v>99</v>
      </c>
      <c r="D71" s="9">
        <v>105</v>
      </c>
      <c r="E71" s="9">
        <v>17</v>
      </c>
      <c r="F71" s="9">
        <v>0</v>
      </c>
      <c r="G71" s="9">
        <v>40</v>
      </c>
      <c r="H71" s="9">
        <v>69</v>
      </c>
      <c r="I71" s="83">
        <v>0</v>
      </c>
      <c r="J71" s="84">
        <v>3</v>
      </c>
      <c r="K71" s="17">
        <f t="shared" ref="K71:K80" si="10">SUM(C71:J71)</f>
        <v>333</v>
      </c>
    </row>
    <row r="72" spans="1:11" ht="15" customHeight="1" x14ac:dyDescent="0.2">
      <c r="A72" s="134" t="s">
        <v>499</v>
      </c>
      <c r="B72" s="311" t="s">
        <v>486</v>
      </c>
      <c r="C72" s="9"/>
      <c r="D72" s="9"/>
      <c r="E72" s="9"/>
      <c r="F72" s="9"/>
      <c r="G72" s="9"/>
      <c r="H72" s="9"/>
      <c r="I72" s="83"/>
      <c r="J72" s="84"/>
      <c r="K72" s="17">
        <f t="shared" si="10"/>
        <v>0</v>
      </c>
    </row>
    <row r="73" spans="1:11" ht="15" customHeight="1" x14ac:dyDescent="0.2">
      <c r="A73" s="134" t="s">
        <v>500</v>
      </c>
      <c r="B73" s="311" t="s">
        <v>487</v>
      </c>
      <c r="C73" s="9">
        <v>78</v>
      </c>
      <c r="D73" s="9"/>
      <c r="E73" s="9"/>
      <c r="F73" s="9"/>
      <c r="G73" s="9"/>
      <c r="H73" s="9"/>
      <c r="I73" s="83"/>
      <c r="J73" s="84"/>
      <c r="K73" s="17">
        <f t="shared" si="10"/>
        <v>78</v>
      </c>
    </row>
    <row r="74" spans="1:11" ht="15" customHeight="1" x14ac:dyDescent="0.2">
      <c r="A74" s="134" t="s">
        <v>501</v>
      </c>
      <c r="B74" s="311" t="s">
        <v>488</v>
      </c>
      <c r="C74" s="9"/>
      <c r="D74" s="9"/>
      <c r="E74" s="9"/>
      <c r="F74" s="9"/>
      <c r="G74" s="9"/>
      <c r="H74" s="9"/>
      <c r="I74" s="83"/>
      <c r="J74" s="84"/>
      <c r="K74" s="17">
        <f t="shared" si="10"/>
        <v>0</v>
      </c>
    </row>
    <row r="75" spans="1:11" ht="15" customHeight="1" x14ac:dyDescent="0.2">
      <c r="A75" s="134" t="s">
        <v>502</v>
      </c>
      <c r="B75" s="311" t="s">
        <v>489</v>
      </c>
      <c r="C75" s="9"/>
      <c r="D75" s="9"/>
      <c r="E75" s="9"/>
      <c r="F75" s="9"/>
      <c r="G75" s="9"/>
      <c r="H75" s="9"/>
      <c r="I75" s="83"/>
      <c r="J75" s="84"/>
      <c r="K75" s="17">
        <f t="shared" si="10"/>
        <v>0</v>
      </c>
    </row>
    <row r="76" spans="1:11" ht="15" customHeight="1" x14ac:dyDescent="0.2">
      <c r="A76" s="134" t="s">
        <v>496</v>
      </c>
      <c r="B76" s="311" t="s">
        <v>490</v>
      </c>
      <c r="C76" s="9"/>
      <c r="D76" s="9"/>
      <c r="E76" s="9"/>
      <c r="F76" s="9"/>
      <c r="G76" s="9"/>
      <c r="H76" s="9"/>
      <c r="I76" s="83"/>
      <c r="J76" s="84"/>
      <c r="K76" s="17">
        <f t="shared" si="10"/>
        <v>0</v>
      </c>
    </row>
    <row r="77" spans="1:11" ht="15" customHeight="1" x14ac:dyDescent="0.2">
      <c r="A77" s="134" t="s">
        <v>503</v>
      </c>
      <c r="B77" s="311" t="s">
        <v>491</v>
      </c>
      <c r="C77" s="9"/>
      <c r="D77" s="9"/>
      <c r="E77" s="9"/>
      <c r="F77" s="9"/>
      <c r="G77" s="9"/>
      <c r="H77" s="9"/>
      <c r="I77" s="83"/>
      <c r="J77" s="84"/>
      <c r="K77" s="17">
        <f t="shared" si="10"/>
        <v>0</v>
      </c>
    </row>
    <row r="78" spans="1:11" ht="15" customHeight="1" x14ac:dyDescent="0.2">
      <c r="A78" s="134" t="s">
        <v>504</v>
      </c>
      <c r="B78" s="311" t="s">
        <v>492</v>
      </c>
      <c r="C78" s="9"/>
      <c r="D78" s="9"/>
      <c r="E78" s="9"/>
      <c r="F78" s="9"/>
      <c r="G78" s="9"/>
      <c r="H78" s="9"/>
      <c r="I78" s="83"/>
      <c r="J78" s="84"/>
      <c r="K78" s="17">
        <f t="shared" si="10"/>
        <v>0</v>
      </c>
    </row>
    <row r="79" spans="1:11" ht="15" customHeight="1" x14ac:dyDescent="0.2">
      <c r="A79" s="134" t="s">
        <v>505</v>
      </c>
      <c r="B79" s="311" t="s">
        <v>493</v>
      </c>
      <c r="C79" s="9">
        <v>53</v>
      </c>
      <c r="D79" s="9">
        <v>17</v>
      </c>
      <c r="E79" s="9"/>
      <c r="F79" s="9"/>
      <c r="G79" s="9"/>
      <c r="H79" s="9"/>
      <c r="I79" s="83"/>
      <c r="J79" s="84"/>
      <c r="K79" s="22">
        <f t="shared" si="10"/>
        <v>70</v>
      </c>
    </row>
    <row r="80" spans="1:11" ht="15" customHeight="1" x14ac:dyDescent="0.2">
      <c r="A80" s="134" t="s">
        <v>495</v>
      </c>
      <c r="B80" s="311" t="s">
        <v>494</v>
      </c>
      <c r="C80" s="9"/>
      <c r="D80" s="9"/>
      <c r="E80" s="9"/>
      <c r="F80" s="9"/>
      <c r="G80" s="9"/>
      <c r="H80" s="9"/>
      <c r="I80" s="83"/>
      <c r="J80" s="84"/>
      <c r="K80" s="22">
        <f t="shared" si="10"/>
        <v>0</v>
      </c>
    </row>
    <row r="81" spans="1:11" ht="15" customHeight="1" x14ac:dyDescent="0.2">
      <c r="A81" s="312" t="s">
        <v>94</v>
      </c>
      <c r="B81" s="313" t="s">
        <v>95</v>
      </c>
      <c r="C81" s="12">
        <f>SUM(C70:C80)</f>
        <v>230</v>
      </c>
      <c r="D81" s="12">
        <f t="shared" ref="D81:J81" si="11">SUM(D70:D80)</f>
        <v>122</v>
      </c>
      <c r="E81" s="12">
        <f t="shared" si="11"/>
        <v>17</v>
      </c>
      <c r="F81" s="12">
        <f t="shared" si="11"/>
        <v>0</v>
      </c>
      <c r="G81" s="12">
        <f t="shared" si="11"/>
        <v>40</v>
      </c>
      <c r="H81" s="12">
        <f t="shared" si="11"/>
        <v>69</v>
      </c>
      <c r="I81" s="12">
        <f t="shared" si="11"/>
        <v>0</v>
      </c>
      <c r="J81" s="12">
        <f t="shared" si="11"/>
        <v>3</v>
      </c>
      <c r="K81" s="22">
        <f>SUM(K70:K80)</f>
        <v>481</v>
      </c>
    </row>
    <row r="82" spans="1:11" ht="15" customHeight="1" x14ac:dyDescent="0.2">
      <c r="A82" s="321" t="s">
        <v>607</v>
      </c>
      <c r="B82" s="322" t="s">
        <v>95</v>
      </c>
      <c r="C82" s="83">
        <v>201</v>
      </c>
      <c r="D82" s="83">
        <v>116</v>
      </c>
      <c r="E82" s="83">
        <v>17</v>
      </c>
      <c r="F82" s="83"/>
      <c r="G82" s="83">
        <v>36</v>
      </c>
      <c r="H82" s="83">
        <v>65</v>
      </c>
      <c r="I82" s="83">
        <v>0</v>
      </c>
      <c r="J82" s="83">
        <v>3</v>
      </c>
      <c r="K82" s="17">
        <f t="shared" ref="K82:K83" si="12">SUM(C82:J82)</f>
        <v>438</v>
      </c>
    </row>
    <row r="83" spans="1:11" ht="15" customHeight="1" x14ac:dyDescent="0.2">
      <c r="A83" s="321" t="s">
        <v>608</v>
      </c>
      <c r="B83" s="322" t="s">
        <v>95</v>
      </c>
      <c r="C83" s="68">
        <v>19</v>
      </c>
      <c r="D83" s="68">
        <v>2</v>
      </c>
      <c r="E83" s="68">
        <v>0</v>
      </c>
      <c r="F83" s="68"/>
      <c r="G83" s="68">
        <v>0</v>
      </c>
      <c r="H83" s="68">
        <v>0</v>
      </c>
      <c r="I83" s="68">
        <v>0</v>
      </c>
      <c r="J83" s="68">
        <v>0</v>
      </c>
      <c r="K83" s="17">
        <f t="shared" si="12"/>
        <v>21</v>
      </c>
    </row>
    <row r="84" spans="1:11" ht="15" customHeight="1" x14ac:dyDescent="0.2">
      <c r="A84" s="231" t="s">
        <v>569</v>
      </c>
      <c r="B84" s="323"/>
      <c r="C84" s="541"/>
      <c r="D84" s="542"/>
      <c r="E84" s="542"/>
      <c r="F84" s="542"/>
      <c r="G84" s="542"/>
      <c r="H84" s="542"/>
      <c r="I84" s="542"/>
      <c r="J84" s="542"/>
      <c r="K84" s="543"/>
    </row>
    <row r="85" spans="1:11" ht="15" customHeight="1" x14ac:dyDescent="0.2">
      <c r="A85" s="309" t="s">
        <v>483</v>
      </c>
      <c r="B85" s="310" t="s">
        <v>482</v>
      </c>
      <c r="C85" s="78"/>
      <c r="D85" s="79"/>
      <c r="E85" s="79"/>
      <c r="F85" s="79"/>
      <c r="G85" s="79"/>
      <c r="H85" s="79"/>
      <c r="I85" s="79"/>
      <c r="J85" s="79"/>
      <c r="K85" s="80"/>
    </row>
    <row r="86" spans="1:11" ht="15" customHeight="1" x14ac:dyDescent="0.2">
      <c r="A86" s="134" t="s">
        <v>497</v>
      </c>
      <c r="B86" s="311" t="s">
        <v>484</v>
      </c>
      <c r="C86" s="9"/>
      <c r="D86" s="9"/>
      <c r="E86" s="9"/>
      <c r="F86" s="9"/>
      <c r="G86" s="9"/>
      <c r="H86" s="9"/>
      <c r="I86" s="83"/>
      <c r="J86" s="84"/>
      <c r="K86" s="17">
        <f>SUM(C86:J86)</f>
        <v>0</v>
      </c>
    </row>
    <row r="87" spans="1:11" ht="15" customHeight="1" x14ac:dyDescent="0.2">
      <c r="A87" s="134" t="s">
        <v>498</v>
      </c>
      <c r="B87" s="311" t="s">
        <v>485</v>
      </c>
      <c r="C87" s="9"/>
      <c r="D87" s="9"/>
      <c r="E87" s="9"/>
      <c r="F87" s="9"/>
      <c r="G87" s="9"/>
      <c r="H87" s="9"/>
      <c r="I87" s="83"/>
      <c r="J87" s="84"/>
      <c r="K87" s="17">
        <f t="shared" ref="K87:K96" si="13">SUM(C87:J87)</f>
        <v>0</v>
      </c>
    </row>
    <row r="88" spans="1:11" ht="15" customHeight="1" x14ac:dyDescent="0.2">
      <c r="A88" s="134" t="s">
        <v>499</v>
      </c>
      <c r="B88" s="311" t="s">
        <v>486</v>
      </c>
      <c r="C88" s="9"/>
      <c r="D88" s="9"/>
      <c r="E88" s="9"/>
      <c r="F88" s="9"/>
      <c r="G88" s="9"/>
      <c r="H88" s="9"/>
      <c r="I88" s="83"/>
      <c r="J88" s="84"/>
      <c r="K88" s="17">
        <f t="shared" si="13"/>
        <v>0</v>
      </c>
    </row>
    <row r="89" spans="1:11" ht="15" customHeight="1" x14ac:dyDescent="0.2">
      <c r="A89" s="134" t="s">
        <v>500</v>
      </c>
      <c r="B89" s="311" t="s">
        <v>487</v>
      </c>
      <c r="C89" s="9"/>
      <c r="D89" s="9"/>
      <c r="E89" s="9"/>
      <c r="F89" s="9"/>
      <c r="G89" s="9"/>
      <c r="H89" s="9"/>
      <c r="I89" s="83"/>
      <c r="J89" s="84"/>
      <c r="K89" s="17">
        <f t="shared" si="13"/>
        <v>0</v>
      </c>
    </row>
    <row r="90" spans="1:11" ht="15" customHeight="1" x14ac:dyDescent="0.2">
      <c r="A90" s="134" t="s">
        <v>501</v>
      </c>
      <c r="B90" s="311" t="s">
        <v>488</v>
      </c>
      <c r="C90" s="9"/>
      <c r="D90" s="9"/>
      <c r="E90" s="9"/>
      <c r="F90" s="9"/>
      <c r="G90" s="9"/>
      <c r="H90" s="9"/>
      <c r="I90" s="83"/>
      <c r="J90" s="84"/>
      <c r="K90" s="17">
        <f t="shared" si="13"/>
        <v>0</v>
      </c>
    </row>
    <row r="91" spans="1:11" ht="15" customHeight="1" x14ac:dyDescent="0.2">
      <c r="A91" s="134" t="s">
        <v>502</v>
      </c>
      <c r="B91" s="311" t="s">
        <v>489</v>
      </c>
      <c r="C91" s="9"/>
      <c r="D91" s="9"/>
      <c r="E91" s="9"/>
      <c r="F91" s="9"/>
      <c r="G91" s="9"/>
      <c r="H91" s="9"/>
      <c r="I91" s="83"/>
      <c r="J91" s="84"/>
      <c r="K91" s="17">
        <f t="shared" si="13"/>
        <v>0</v>
      </c>
    </row>
    <row r="92" spans="1:11" ht="15" customHeight="1" x14ac:dyDescent="0.2">
      <c r="A92" s="134" t="s">
        <v>496</v>
      </c>
      <c r="B92" s="311" t="s">
        <v>490</v>
      </c>
      <c r="C92" s="9"/>
      <c r="D92" s="9"/>
      <c r="E92" s="9"/>
      <c r="F92" s="9"/>
      <c r="G92" s="9"/>
      <c r="H92" s="9"/>
      <c r="I92" s="83"/>
      <c r="J92" s="84"/>
      <c r="K92" s="17">
        <f t="shared" si="13"/>
        <v>0</v>
      </c>
    </row>
    <row r="93" spans="1:11" ht="15" customHeight="1" x14ac:dyDescent="0.2">
      <c r="A93" s="134" t="s">
        <v>503</v>
      </c>
      <c r="B93" s="311" t="s">
        <v>491</v>
      </c>
      <c r="C93" s="9"/>
      <c r="D93" s="9"/>
      <c r="E93" s="9"/>
      <c r="F93" s="9"/>
      <c r="G93" s="9"/>
      <c r="H93" s="9"/>
      <c r="I93" s="83"/>
      <c r="J93" s="84"/>
      <c r="K93" s="17">
        <f t="shared" si="13"/>
        <v>0</v>
      </c>
    </row>
    <row r="94" spans="1:11" ht="15" customHeight="1" x14ac:dyDescent="0.2">
      <c r="A94" s="134" t="s">
        <v>504</v>
      </c>
      <c r="B94" s="311" t="s">
        <v>492</v>
      </c>
      <c r="C94" s="9"/>
      <c r="D94" s="9"/>
      <c r="E94" s="9"/>
      <c r="F94" s="9"/>
      <c r="G94" s="9"/>
      <c r="H94" s="9"/>
      <c r="I94" s="83"/>
      <c r="J94" s="84"/>
      <c r="K94" s="17">
        <f t="shared" si="13"/>
        <v>0</v>
      </c>
    </row>
    <row r="95" spans="1:11" ht="15" customHeight="1" x14ac:dyDescent="0.2">
      <c r="A95" s="134" t="s">
        <v>505</v>
      </c>
      <c r="B95" s="311" t="s">
        <v>493</v>
      </c>
      <c r="C95" s="9"/>
      <c r="D95" s="9"/>
      <c r="E95" s="9"/>
      <c r="F95" s="9"/>
      <c r="G95" s="9"/>
      <c r="H95" s="9"/>
      <c r="I95" s="83"/>
      <c r="J95" s="84"/>
      <c r="K95" s="22">
        <f t="shared" si="13"/>
        <v>0</v>
      </c>
    </row>
    <row r="96" spans="1:11" ht="15" customHeight="1" x14ac:dyDescent="0.2">
      <c r="A96" s="134" t="s">
        <v>495</v>
      </c>
      <c r="B96" s="311" t="s">
        <v>494</v>
      </c>
      <c r="C96" s="9">
        <v>67</v>
      </c>
      <c r="D96" s="9">
        <v>79</v>
      </c>
      <c r="E96" s="9"/>
      <c r="F96" s="9"/>
      <c r="G96" s="9">
        <v>59</v>
      </c>
      <c r="H96" s="9">
        <v>66</v>
      </c>
      <c r="I96" s="83"/>
      <c r="J96" s="84"/>
      <c r="K96" s="22">
        <f t="shared" si="13"/>
        <v>271</v>
      </c>
    </row>
    <row r="97" spans="1:11" ht="15" customHeight="1" x14ac:dyDescent="0.2">
      <c r="A97" s="312" t="s">
        <v>94</v>
      </c>
      <c r="B97" s="313" t="s">
        <v>95</v>
      </c>
      <c r="C97" s="12">
        <f>SUM(C86:C96)</f>
        <v>67</v>
      </c>
      <c r="D97" s="12">
        <f t="shared" ref="D97:J97" si="14">SUM(D86:D96)</f>
        <v>79</v>
      </c>
      <c r="E97" s="12">
        <f t="shared" si="14"/>
        <v>0</v>
      </c>
      <c r="F97" s="12">
        <f t="shared" si="14"/>
        <v>0</v>
      </c>
      <c r="G97" s="12">
        <f t="shared" si="14"/>
        <v>59</v>
      </c>
      <c r="H97" s="12">
        <f t="shared" si="14"/>
        <v>66</v>
      </c>
      <c r="I97" s="12">
        <f t="shared" si="14"/>
        <v>0</v>
      </c>
      <c r="J97" s="12">
        <f t="shared" si="14"/>
        <v>0</v>
      </c>
      <c r="K97" s="22">
        <f>SUM(K86:K96)</f>
        <v>271</v>
      </c>
    </row>
    <row r="98" spans="1:11" ht="15" customHeight="1" x14ac:dyDescent="0.2">
      <c r="A98" s="321" t="s">
        <v>609</v>
      </c>
      <c r="B98" s="322" t="s">
        <v>95</v>
      </c>
      <c r="C98" s="83">
        <v>31</v>
      </c>
      <c r="D98" s="83">
        <v>35</v>
      </c>
      <c r="E98" s="83"/>
      <c r="F98" s="83"/>
      <c r="G98" s="83">
        <v>33</v>
      </c>
      <c r="H98" s="83">
        <v>32</v>
      </c>
      <c r="I98" s="83"/>
      <c r="J98" s="83"/>
      <c r="K98" s="17">
        <f t="shared" ref="K98:K99" si="15">SUM(C98:J98)</f>
        <v>131</v>
      </c>
    </row>
    <row r="99" spans="1:11" ht="15" customHeight="1" x14ac:dyDescent="0.2">
      <c r="A99" s="321" t="s">
        <v>610</v>
      </c>
      <c r="B99" s="322" t="s">
        <v>95</v>
      </c>
      <c r="C99" s="68">
        <v>3</v>
      </c>
      <c r="D99" s="68">
        <v>2</v>
      </c>
      <c r="E99" s="68"/>
      <c r="F99" s="68"/>
      <c r="G99" s="68">
        <v>2</v>
      </c>
      <c r="H99" s="68">
        <v>1</v>
      </c>
      <c r="I99" s="68"/>
      <c r="J99" s="68"/>
      <c r="K99" s="17">
        <f t="shared" si="15"/>
        <v>8</v>
      </c>
    </row>
    <row r="100" spans="1:11" ht="15" customHeight="1" x14ac:dyDescent="0.2">
      <c r="A100" s="231" t="s">
        <v>595</v>
      </c>
      <c r="B100" s="323"/>
      <c r="C100" s="541"/>
      <c r="D100" s="542"/>
      <c r="E100" s="542"/>
      <c r="F100" s="542"/>
      <c r="G100" s="542"/>
      <c r="H100" s="542"/>
      <c r="I100" s="542"/>
      <c r="J100" s="542"/>
      <c r="K100" s="543"/>
    </row>
    <row r="101" spans="1:11" ht="15" customHeight="1" x14ac:dyDescent="0.2">
      <c r="A101" s="309" t="s">
        <v>483</v>
      </c>
      <c r="B101" s="310" t="s">
        <v>482</v>
      </c>
      <c r="C101" s="78"/>
      <c r="D101" s="79"/>
      <c r="E101" s="79"/>
      <c r="F101" s="79"/>
      <c r="G101" s="79"/>
      <c r="H101" s="79"/>
      <c r="I101" s="79"/>
      <c r="J101" s="79"/>
      <c r="K101" s="80"/>
    </row>
    <row r="102" spans="1:11" ht="15" customHeight="1" x14ac:dyDescent="0.2">
      <c r="A102" s="134" t="s">
        <v>497</v>
      </c>
      <c r="B102" s="311" t="s">
        <v>484</v>
      </c>
      <c r="C102" s="9"/>
      <c r="D102" s="9"/>
      <c r="E102" s="9"/>
      <c r="F102" s="9"/>
      <c r="G102" s="9"/>
      <c r="H102" s="9"/>
      <c r="I102" s="83"/>
      <c r="J102" s="84"/>
      <c r="K102" s="17">
        <f>SUM(C102:J102)</f>
        <v>0</v>
      </c>
    </row>
    <row r="103" spans="1:11" ht="15" customHeight="1" x14ac:dyDescent="0.2">
      <c r="A103" s="134" t="s">
        <v>498</v>
      </c>
      <c r="B103" s="311" t="s">
        <v>485</v>
      </c>
      <c r="C103" s="9"/>
      <c r="D103" s="9"/>
      <c r="E103" s="9"/>
      <c r="F103" s="9"/>
      <c r="G103" s="9"/>
      <c r="H103" s="9"/>
      <c r="I103" s="83"/>
      <c r="J103" s="84"/>
      <c r="K103" s="17">
        <f t="shared" ref="K103:K112" si="16">SUM(C103:J103)</f>
        <v>0</v>
      </c>
    </row>
    <row r="104" spans="1:11" ht="15" customHeight="1" x14ac:dyDescent="0.2">
      <c r="A104" s="134" t="s">
        <v>499</v>
      </c>
      <c r="B104" s="311" t="s">
        <v>486</v>
      </c>
      <c r="C104" s="9"/>
      <c r="D104" s="9"/>
      <c r="E104" s="9"/>
      <c r="F104" s="9"/>
      <c r="G104" s="9"/>
      <c r="H104" s="9"/>
      <c r="I104" s="83"/>
      <c r="J104" s="84"/>
      <c r="K104" s="17">
        <f t="shared" si="16"/>
        <v>0</v>
      </c>
    </row>
    <row r="105" spans="1:11" ht="15" customHeight="1" x14ac:dyDescent="0.2">
      <c r="A105" s="134" t="s">
        <v>500</v>
      </c>
      <c r="B105" s="311" t="s">
        <v>487</v>
      </c>
      <c r="C105" s="9"/>
      <c r="D105" s="9"/>
      <c r="E105" s="9"/>
      <c r="F105" s="9"/>
      <c r="G105" s="9"/>
      <c r="H105" s="9"/>
      <c r="I105" s="83"/>
      <c r="J105" s="84"/>
      <c r="K105" s="17">
        <f t="shared" si="16"/>
        <v>0</v>
      </c>
    </row>
    <row r="106" spans="1:11" ht="15" customHeight="1" x14ac:dyDescent="0.2">
      <c r="A106" s="134" t="s">
        <v>501</v>
      </c>
      <c r="B106" s="311" t="s">
        <v>488</v>
      </c>
      <c r="C106" s="9"/>
      <c r="D106" s="9"/>
      <c r="E106" s="9"/>
      <c r="F106" s="9"/>
      <c r="G106" s="9"/>
      <c r="H106" s="9"/>
      <c r="I106" s="83"/>
      <c r="J106" s="84"/>
      <c r="K106" s="17">
        <f t="shared" si="16"/>
        <v>0</v>
      </c>
    </row>
    <row r="107" spans="1:11" ht="15" customHeight="1" x14ac:dyDescent="0.2">
      <c r="A107" s="134" t="s">
        <v>502</v>
      </c>
      <c r="B107" s="311" t="s">
        <v>489</v>
      </c>
      <c r="C107" s="9"/>
      <c r="D107" s="9"/>
      <c r="E107" s="9"/>
      <c r="F107" s="9"/>
      <c r="G107" s="9"/>
      <c r="H107" s="9"/>
      <c r="I107" s="83"/>
      <c r="J107" s="84"/>
      <c r="K107" s="17">
        <f t="shared" si="16"/>
        <v>0</v>
      </c>
    </row>
    <row r="108" spans="1:11" ht="15" customHeight="1" x14ac:dyDescent="0.2">
      <c r="A108" s="134" t="s">
        <v>496</v>
      </c>
      <c r="B108" s="311" t="s">
        <v>490</v>
      </c>
      <c r="C108" s="9"/>
      <c r="D108" s="9"/>
      <c r="E108" s="9"/>
      <c r="F108" s="9"/>
      <c r="G108" s="9"/>
      <c r="H108" s="9"/>
      <c r="I108" s="83"/>
      <c r="J108" s="84"/>
      <c r="K108" s="17">
        <f t="shared" si="16"/>
        <v>0</v>
      </c>
    </row>
    <row r="109" spans="1:11" ht="15" customHeight="1" x14ac:dyDescent="0.2">
      <c r="A109" s="134" t="s">
        <v>503</v>
      </c>
      <c r="B109" s="311" t="s">
        <v>491</v>
      </c>
      <c r="C109" s="9"/>
      <c r="D109" s="9"/>
      <c r="E109" s="9"/>
      <c r="F109" s="9"/>
      <c r="G109" s="9"/>
      <c r="H109" s="9"/>
      <c r="I109" s="83">
        <v>3</v>
      </c>
      <c r="J109" s="84">
        <v>0</v>
      </c>
      <c r="K109" s="17">
        <f t="shared" si="16"/>
        <v>3</v>
      </c>
    </row>
    <row r="110" spans="1:11" ht="15" customHeight="1" x14ac:dyDescent="0.2">
      <c r="A110" s="134" t="s">
        <v>504</v>
      </c>
      <c r="B110" s="311" t="s">
        <v>492</v>
      </c>
      <c r="C110" s="9"/>
      <c r="D110" s="9"/>
      <c r="E110" s="9"/>
      <c r="F110" s="9"/>
      <c r="G110" s="9"/>
      <c r="H110" s="9"/>
      <c r="I110" s="83"/>
      <c r="J110" s="84"/>
      <c r="K110" s="17">
        <f t="shared" si="16"/>
        <v>0</v>
      </c>
    </row>
    <row r="111" spans="1:11" ht="15" customHeight="1" x14ac:dyDescent="0.2">
      <c r="A111" s="134" t="s">
        <v>505</v>
      </c>
      <c r="B111" s="311" t="s">
        <v>493</v>
      </c>
      <c r="C111" s="9"/>
      <c r="D111" s="9"/>
      <c r="E111" s="9"/>
      <c r="F111" s="9"/>
      <c r="G111" s="9"/>
      <c r="H111" s="9"/>
      <c r="I111" s="83"/>
      <c r="J111" s="84"/>
      <c r="K111" s="22">
        <f t="shared" si="16"/>
        <v>0</v>
      </c>
    </row>
    <row r="112" spans="1:11" ht="15" customHeight="1" x14ac:dyDescent="0.2">
      <c r="A112" s="134" t="s">
        <v>495</v>
      </c>
      <c r="B112" s="311" t="s">
        <v>494</v>
      </c>
      <c r="C112" s="9"/>
      <c r="D112" s="9"/>
      <c r="E112" s="9"/>
      <c r="F112" s="9"/>
      <c r="G112" s="9"/>
      <c r="H112" s="9"/>
      <c r="I112" s="83"/>
      <c r="J112" s="84"/>
      <c r="K112" s="22">
        <f t="shared" si="16"/>
        <v>0</v>
      </c>
    </row>
    <row r="113" spans="1:11" ht="15" customHeight="1" x14ac:dyDescent="0.2">
      <c r="A113" s="312" t="s">
        <v>94</v>
      </c>
      <c r="B113" s="313" t="s">
        <v>95</v>
      </c>
      <c r="C113" s="12">
        <f>SUM(C102:C112)</f>
        <v>0</v>
      </c>
      <c r="D113" s="12">
        <f t="shared" ref="D113:J113" si="17">SUM(D102:D112)</f>
        <v>0</v>
      </c>
      <c r="E113" s="12">
        <f t="shared" si="17"/>
        <v>0</v>
      </c>
      <c r="F113" s="12">
        <f t="shared" si="17"/>
        <v>0</v>
      </c>
      <c r="G113" s="12">
        <f t="shared" si="17"/>
        <v>0</v>
      </c>
      <c r="H113" s="12">
        <f t="shared" si="17"/>
        <v>0</v>
      </c>
      <c r="I113" s="12">
        <f t="shared" si="17"/>
        <v>3</v>
      </c>
      <c r="J113" s="12">
        <f t="shared" si="17"/>
        <v>0</v>
      </c>
      <c r="K113" s="22">
        <f>SUM(K102:K112)</f>
        <v>3</v>
      </c>
    </row>
    <row r="114" spans="1:11" ht="15" customHeight="1" x14ac:dyDescent="0.2">
      <c r="A114" s="321" t="s">
        <v>611</v>
      </c>
      <c r="B114" s="322" t="s">
        <v>95</v>
      </c>
      <c r="C114" s="83"/>
      <c r="D114" s="83"/>
      <c r="E114" s="83"/>
      <c r="F114" s="83"/>
      <c r="G114" s="83"/>
      <c r="H114" s="83"/>
      <c r="I114" s="83">
        <v>3</v>
      </c>
      <c r="J114" s="83">
        <v>0</v>
      </c>
      <c r="K114" s="17">
        <f t="shared" ref="K114:K115" si="18">SUM(C114:J114)</f>
        <v>3</v>
      </c>
    </row>
    <row r="115" spans="1:11" ht="15" customHeight="1" x14ac:dyDescent="0.2">
      <c r="A115" s="321" t="s">
        <v>612</v>
      </c>
      <c r="B115" s="322" t="s">
        <v>95</v>
      </c>
      <c r="C115" s="68"/>
      <c r="D115" s="68"/>
      <c r="E115" s="68"/>
      <c r="F115" s="68"/>
      <c r="G115" s="68"/>
      <c r="H115" s="68"/>
      <c r="I115" s="68">
        <v>1</v>
      </c>
      <c r="J115" s="68">
        <v>0</v>
      </c>
      <c r="K115" s="17">
        <f t="shared" si="18"/>
        <v>1</v>
      </c>
    </row>
    <row r="116" spans="1:11" ht="15" customHeight="1" x14ac:dyDescent="0.2">
      <c r="A116" s="136" t="s">
        <v>9</v>
      </c>
      <c r="B116" s="314"/>
      <c r="C116" s="541"/>
      <c r="D116" s="542"/>
      <c r="E116" s="542"/>
      <c r="F116" s="542"/>
      <c r="G116" s="542"/>
      <c r="H116" s="542"/>
      <c r="I116" s="542"/>
      <c r="J116" s="542"/>
      <c r="K116" s="543"/>
    </row>
    <row r="117" spans="1:11" x14ac:dyDescent="0.2">
      <c r="A117" s="309" t="s">
        <v>483</v>
      </c>
      <c r="B117" s="310" t="s">
        <v>482</v>
      </c>
      <c r="C117" s="538"/>
      <c r="D117" s="539"/>
      <c r="E117" s="539"/>
      <c r="F117" s="539"/>
      <c r="G117" s="539"/>
      <c r="H117" s="539"/>
      <c r="I117" s="539"/>
      <c r="J117" s="539"/>
      <c r="K117" s="540"/>
    </row>
    <row r="118" spans="1:11" ht="15" customHeight="1" x14ac:dyDescent="0.2">
      <c r="A118" s="134" t="s">
        <v>497</v>
      </c>
      <c r="B118" s="311" t="s">
        <v>484</v>
      </c>
      <c r="C118" s="116">
        <f t="shared" ref="C118:E131" si="19">SUM(C6,C22,C38,C54,C70,C86,C102)</f>
        <v>0</v>
      </c>
      <c r="D118" s="116">
        <f>SUM(D6,D22,D38,D54,D70,D86,D102,)</f>
        <v>0</v>
      </c>
      <c r="E118" s="116">
        <f>SUM(E6,E22,E38,E54,E70,E86,E102,)</f>
        <v>0</v>
      </c>
      <c r="F118" s="116">
        <f t="shared" ref="F118:J131" si="20">SUM(F6,F22,F38,F54,F70,F86,F102)</f>
        <v>0</v>
      </c>
      <c r="G118" s="116">
        <f t="shared" si="20"/>
        <v>0</v>
      </c>
      <c r="H118" s="116">
        <f t="shared" si="20"/>
        <v>0</v>
      </c>
      <c r="I118" s="100">
        <f t="shared" si="20"/>
        <v>0</v>
      </c>
      <c r="J118" s="117">
        <f t="shared" si="20"/>
        <v>0</v>
      </c>
      <c r="K118" s="115">
        <f>SUM(C118:J118)</f>
        <v>0</v>
      </c>
    </row>
    <row r="119" spans="1:11" ht="15" customHeight="1" x14ac:dyDescent="0.2">
      <c r="A119" s="134" t="s">
        <v>498</v>
      </c>
      <c r="B119" s="311" t="s">
        <v>485</v>
      </c>
      <c r="C119" s="116">
        <f t="shared" si="19"/>
        <v>99</v>
      </c>
      <c r="D119" s="116">
        <f t="shared" si="19"/>
        <v>105</v>
      </c>
      <c r="E119" s="116">
        <f t="shared" si="19"/>
        <v>17</v>
      </c>
      <c r="F119" s="116">
        <f t="shared" si="20"/>
        <v>0</v>
      </c>
      <c r="G119" s="116">
        <f t="shared" si="20"/>
        <v>40</v>
      </c>
      <c r="H119" s="116">
        <f t="shared" si="20"/>
        <v>69</v>
      </c>
      <c r="I119" s="100">
        <f t="shared" si="20"/>
        <v>0</v>
      </c>
      <c r="J119" s="117">
        <f t="shared" si="20"/>
        <v>3</v>
      </c>
      <c r="K119" s="115">
        <f t="shared" ref="K119:K128" si="21">SUM(C119:J119)</f>
        <v>333</v>
      </c>
    </row>
    <row r="120" spans="1:11" ht="15" customHeight="1" x14ac:dyDescent="0.2">
      <c r="A120" s="134" t="s">
        <v>499</v>
      </c>
      <c r="B120" s="311" t="s">
        <v>486</v>
      </c>
      <c r="C120" s="116">
        <f t="shared" si="19"/>
        <v>108</v>
      </c>
      <c r="D120" s="116">
        <f t="shared" si="19"/>
        <v>0</v>
      </c>
      <c r="E120" s="116">
        <f t="shared" si="19"/>
        <v>0</v>
      </c>
      <c r="F120" s="116">
        <f t="shared" si="20"/>
        <v>0</v>
      </c>
      <c r="G120" s="116">
        <f t="shared" si="20"/>
        <v>72</v>
      </c>
      <c r="H120" s="116">
        <f t="shared" si="20"/>
        <v>0</v>
      </c>
      <c r="I120" s="100">
        <f t="shared" si="20"/>
        <v>1</v>
      </c>
      <c r="J120" s="117">
        <f t="shared" si="20"/>
        <v>0</v>
      </c>
      <c r="K120" s="115">
        <f t="shared" si="21"/>
        <v>181</v>
      </c>
    </row>
    <row r="121" spans="1:11" ht="15" customHeight="1" x14ac:dyDescent="0.2">
      <c r="A121" s="134" t="s">
        <v>500</v>
      </c>
      <c r="B121" s="311" t="s">
        <v>487</v>
      </c>
      <c r="C121" s="116">
        <f t="shared" si="19"/>
        <v>135</v>
      </c>
      <c r="D121" s="116">
        <f t="shared" si="19"/>
        <v>27</v>
      </c>
      <c r="E121" s="116">
        <f t="shared" si="19"/>
        <v>0</v>
      </c>
      <c r="F121" s="116">
        <f t="shared" si="20"/>
        <v>0</v>
      </c>
      <c r="G121" s="116">
        <f t="shared" si="20"/>
        <v>38</v>
      </c>
      <c r="H121" s="116">
        <f t="shared" si="20"/>
        <v>46</v>
      </c>
      <c r="I121" s="100">
        <f t="shared" si="20"/>
        <v>0</v>
      </c>
      <c r="J121" s="117">
        <f t="shared" si="20"/>
        <v>0</v>
      </c>
      <c r="K121" s="115">
        <f t="shared" si="21"/>
        <v>246</v>
      </c>
    </row>
    <row r="122" spans="1:11" ht="15" customHeight="1" x14ac:dyDescent="0.2">
      <c r="A122" s="134" t="s">
        <v>501</v>
      </c>
      <c r="B122" s="311" t="s">
        <v>488</v>
      </c>
      <c r="C122" s="116">
        <f t="shared" si="19"/>
        <v>187</v>
      </c>
      <c r="D122" s="116">
        <f t="shared" si="19"/>
        <v>39</v>
      </c>
      <c r="E122" s="116">
        <f t="shared" si="19"/>
        <v>0</v>
      </c>
      <c r="F122" s="116">
        <f t="shared" si="20"/>
        <v>0</v>
      </c>
      <c r="G122" s="116">
        <f t="shared" si="20"/>
        <v>101</v>
      </c>
      <c r="H122" s="116">
        <f t="shared" si="20"/>
        <v>121</v>
      </c>
      <c r="I122" s="100">
        <f t="shared" si="20"/>
        <v>6</v>
      </c>
      <c r="J122" s="117">
        <f t="shared" si="20"/>
        <v>8</v>
      </c>
      <c r="K122" s="115">
        <f t="shared" si="21"/>
        <v>462</v>
      </c>
    </row>
    <row r="123" spans="1:11" ht="15" customHeight="1" x14ac:dyDescent="0.2">
      <c r="A123" s="134" t="s">
        <v>502</v>
      </c>
      <c r="B123" s="311" t="s">
        <v>489</v>
      </c>
      <c r="C123" s="116">
        <f t="shared" si="19"/>
        <v>0</v>
      </c>
      <c r="D123" s="116">
        <f t="shared" si="19"/>
        <v>0</v>
      </c>
      <c r="E123" s="116">
        <f t="shared" si="19"/>
        <v>0</v>
      </c>
      <c r="F123" s="116">
        <f t="shared" si="20"/>
        <v>0</v>
      </c>
      <c r="G123" s="116">
        <f t="shared" si="20"/>
        <v>0</v>
      </c>
      <c r="H123" s="116">
        <f t="shared" si="20"/>
        <v>0</v>
      </c>
      <c r="I123" s="100">
        <f t="shared" si="20"/>
        <v>0</v>
      </c>
      <c r="J123" s="117">
        <f t="shared" si="20"/>
        <v>0</v>
      </c>
      <c r="K123" s="115">
        <f t="shared" si="21"/>
        <v>0</v>
      </c>
    </row>
    <row r="124" spans="1:11" ht="15" customHeight="1" x14ac:dyDescent="0.2">
      <c r="A124" s="134" t="s">
        <v>496</v>
      </c>
      <c r="B124" s="311" t="s">
        <v>490</v>
      </c>
      <c r="C124" s="116">
        <f t="shared" si="19"/>
        <v>95</v>
      </c>
      <c r="D124" s="116">
        <f t="shared" si="19"/>
        <v>29</v>
      </c>
      <c r="E124" s="116">
        <f t="shared" si="19"/>
        <v>0</v>
      </c>
      <c r="F124" s="116">
        <f t="shared" si="20"/>
        <v>0</v>
      </c>
      <c r="G124" s="116">
        <f t="shared" si="20"/>
        <v>37</v>
      </c>
      <c r="H124" s="116">
        <f t="shared" si="20"/>
        <v>68</v>
      </c>
      <c r="I124" s="100">
        <f t="shared" si="20"/>
        <v>0</v>
      </c>
      <c r="J124" s="117">
        <f t="shared" si="20"/>
        <v>7</v>
      </c>
      <c r="K124" s="115">
        <f t="shared" si="21"/>
        <v>236</v>
      </c>
    </row>
    <row r="125" spans="1:11" ht="15" customHeight="1" x14ac:dyDescent="0.2">
      <c r="A125" s="134" t="s">
        <v>503</v>
      </c>
      <c r="B125" s="311" t="s">
        <v>491</v>
      </c>
      <c r="C125" s="116">
        <f t="shared" si="19"/>
        <v>83</v>
      </c>
      <c r="D125" s="116">
        <f t="shared" si="19"/>
        <v>25</v>
      </c>
      <c r="E125" s="116">
        <f t="shared" si="19"/>
        <v>0</v>
      </c>
      <c r="F125" s="116">
        <f t="shared" si="20"/>
        <v>0</v>
      </c>
      <c r="G125" s="116">
        <f t="shared" si="20"/>
        <v>101</v>
      </c>
      <c r="H125" s="116">
        <f>SUM(H13,H29,H45,H61,H78,H93,H109)</f>
        <v>46</v>
      </c>
      <c r="I125" s="100">
        <f t="shared" si="20"/>
        <v>6</v>
      </c>
      <c r="J125" s="117">
        <f t="shared" si="20"/>
        <v>11</v>
      </c>
      <c r="K125" s="115">
        <f t="shared" si="21"/>
        <v>272</v>
      </c>
    </row>
    <row r="126" spans="1:11" ht="15" customHeight="1" x14ac:dyDescent="0.2">
      <c r="A126" s="134" t="s">
        <v>504</v>
      </c>
      <c r="B126" s="311" t="s">
        <v>492</v>
      </c>
      <c r="C126" s="116">
        <f t="shared" si="19"/>
        <v>0</v>
      </c>
      <c r="D126" s="116">
        <f t="shared" si="19"/>
        <v>0</v>
      </c>
      <c r="E126" s="116">
        <f t="shared" si="19"/>
        <v>0</v>
      </c>
      <c r="F126" s="116">
        <f t="shared" si="20"/>
        <v>0</v>
      </c>
      <c r="G126" s="116">
        <f t="shared" si="20"/>
        <v>0</v>
      </c>
      <c r="H126" s="116">
        <f t="shared" si="20"/>
        <v>0</v>
      </c>
      <c r="I126" s="100">
        <f t="shared" si="20"/>
        <v>0</v>
      </c>
      <c r="J126" s="100">
        <f t="shared" si="20"/>
        <v>0</v>
      </c>
      <c r="K126" s="115">
        <f t="shared" si="21"/>
        <v>0</v>
      </c>
    </row>
    <row r="127" spans="1:11" ht="15" customHeight="1" x14ac:dyDescent="0.2">
      <c r="A127" s="134" t="s">
        <v>505</v>
      </c>
      <c r="B127" s="311" t="s">
        <v>493</v>
      </c>
      <c r="C127" s="116">
        <f t="shared" si="19"/>
        <v>53</v>
      </c>
      <c r="D127" s="116">
        <f t="shared" si="19"/>
        <v>17</v>
      </c>
      <c r="E127" s="116">
        <f t="shared" si="19"/>
        <v>0</v>
      </c>
      <c r="F127" s="116">
        <f t="shared" si="20"/>
        <v>0</v>
      </c>
      <c r="G127" s="116">
        <f t="shared" si="20"/>
        <v>0</v>
      </c>
      <c r="H127" s="116">
        <f t="shared" si="20"/>
        <v>0</v>
      </c>
      <c r="I127" s="100">
        <f t="shared" si="20"/>
        <v>0</v>
      </c>
      <c r="J127" s="100">
        <f t="shared" si="20"/>
        <v>0</v>
      </c>
      <c r="K127" s="121">
        <f t="shared" si="21"/>
        <v>70</v>
      </c>
    </row>
    <row r="128" spans="1:11" ht="15" customHeight="1" thickBot="1" x14ac:dyDescent="0.25">
      <c r="A128" s="134" t="s">
        <v>495</v>
      </c>
      <c r="B128" s="311" t="s">
        <v>494</v>
      </c>
      <c r="C128" s="295">
        <f t="shared" si="19"/>
        <v>67</v>
      </c>
      <c r="D128" s="295">
        <f t="shared" si="19"/>
        <v>79</v>
      </c>
      <c r="E128" s="295">
        <f t="shared" si="19"/>
        <v>0</v>
      </c>
      <c r="F128" s="295">
        <f t="shared" si="20"/>
        <v>0</v>
      </c>
      <c r="G128" s="295">
        <f t="shared" si="20"/>
        <v>59</v>
      </c>
      <c r="H128" s="295">
        <f t="shared" si="20"/>
        <v>66</v>
      </c>
      <c r="I128" s="139">
        <f t="shared" si="20"/>
        <v>0</v>
      </c>
      <c r="J128" s="140">
        <f t="shared" si="20"/>
        <v>0</v>
      </c>
      <c r="K128" s="115">
        <f t="shared" si="21"/>
        <v>271</v>
      </c>
    </row>
    <row r="129" spans="1:11" x14ac:dyDescent="0.2">
      <c r="A129" s="193" t="s">
        <v>96</v>
      </c>
      <c r="B129" s="194" t="s">
        <v>95</v>
      </c>
      <c r="C129" s="195">
        <f t="shared" si="19"/>
        <v>827</v>
      </c>
      <c r="D129" s="195">
        <f t="shared" si="19"/>
        <v>321</v>
      </c>
      <c r="E129" s="195">
        <f t="shared" si="19"/>
        <v>17</v>
      </c>
      <c r="F129" s="195">
        <f t="shared" si="20"/>
        <v>0</v>
      </c>
      <c r="G129" s="195">
        <f t="shared" si="20"/>
        <v>448</v>
      </c>
      <c r="H129" s="195">
        <f t="shared" si="20"/>
        <v>416</v>
      </c>
      <c r="I129" s="195">
        <f t="shared" si="20"/>
        <v>13</v>
      </c>
      <c r="J129" s="196">
        <f t="shared" si="20"/>
        <v>29</v>
      </c>
      <c r="K129" s="197">
        <f>SUM(K118:K128)</f>
        <v>2071</v>
      </c>
    </row>
    <row r="130" spans="1:11" x14ac:dyDescent="0.2">
      <c r="A130" s="53" t="s">
        <v>79</v>
      </c>
      <c r="B130" s="124" t="s">
        <v>95</v>
      </c>
      <c r="C130" s="83">
        <f t="shared" si="19"/>
        <v>510</v>
      </c>
      <c r="D130" s="83">
        <f t="shared" si="19"/>
        <v>205</v>
      </c>
      <c r="E130" s="83">
        <f t="shared" si="19"/>
        <v>17</v>
      </c>
      <c r="F130" s="83">
        <f t="shared" si="20"/>
        <v>0</v>
      </c>
      <c r="G130" s="83">
        <f t="shared" si="20"/>
        <v>267</v>
      </c>
      <c r="H130" s="83">
        <f t="shared" si="20"/>
        <v>269</v>
      </c>
      <c r="I130" s="83">
        <f t="shared" si="20"/>
        <v>10</v>
      </c>
      <c r="J130" s="83">
        <f t="shared" si="20"/>
        <v>7</v>
      </c>
      <c r="K130" s="17">
        <f>SUM(C130:J130)</f>
        <v>1285</v>
      </c>
    </row>
    <row r="131" spans="1:11" ht="13.5" thickBot="1" x14ac:dyDescent="0.25">
      <c r="A131" s="103" t="s">
        <v>80</v>
      </c>
      <c r="B131" s="125" t="s">
        <v>95</v>
      </c>
      <c r="C131" s="123">
        <f t="shared" si="19"/>
        <v>153</v>
      </c>
      <c r="D131" s="123">
        <f t="shared" si="19"/>
        <v>10</v>
      </c>
      <c r="E131" s="123">
        <f t="shared" si="19"/>
        <v>0</v>
      </c>
      <c r="F131" s="123">
        <f t="shared" si="20"/>
        <v>0</v>
      </c>
      <c r="G131" s="123">
        <f t="shared" si="20"/>
        <v>75</v>
      </c>
      <c r="H131" s="123">
        <f t="shared" si="20"/>
        <v>28</v>
      </c>
      <c r="I131" s="123">
        <f t="shared" si="20"/>
        <v>12</v>
      </c>
      <c r="J131" s="123">
        <f t="shared" si="20"/>
        <v>5</v>
      </c>
      <c r="K131" s="18">
        <f>SUM(C131:J131)</f>
        <v>283</v>
      </c>
    </row>
    <row r="133" spans="1:11" ht="15" customHeight="1" x14ac:dyDescent="0.2">
      <c r="A133" s="565" t="s">
        <v>122</v>
      </c>
      <c r="B133" s="565"/>
      <c r="C133" s="565"/>
      <c r="D133" s="565"/>
      <c r="E133" s="565"/>
      <c r="F133" s="565"/>
      <c r="G133" s="565"/>
      <c r="H133" s="565"/>
      <c r="I133" s="565"/>
      <c r="J133" s="565"/>
      <c r="K133" s="565"/>
    </row>
    <row r="134" spans="1:11" ht="15" customHeight="1" x14ac:dyDescent="0.2">
      <c r="A134" s="565" t="s">
        <v>141</v>
      </c>
      <c r="B134" s="565"/>
      <c r="C134" s="565"/>
      <c r="D134" s="565"/>
      <c r="E134" s="565"/>
      <c r="F134" s="565"/>
      <c r="G134" s="565"/>
      <c r="H134" s="565"/>
      <c r="I134" s="565"/>
      <c r="J134" s="565"/>
      <c r="K134" s="565"/>
    </row>
  </sheetData>
  <mergeCells count="18">
    <mergeCell ref="C5:K5"/>
    <mergeCell ref="C4:K4"/>
    <mergeCell ref="C20:K20"/>
    <mergeCell ref="C36:K36"/>
    <mergeCell ref="C52:K52"/>
    <mergeCell ref="I2:J2"/>
    <mergeCell ref="A1:K1"/>
    <mergeCell ref="C2:D2"/>
    <mergeCell ref="E2:F2"/>
    <mergeCell ref="G2:H2"/>
    <mergeCell ref="A2:A3"/>
    <mergeCell ref="A133:K133"/>
    <mergeCell ref="A134:K134"/>
    <mergeCell ref="C68:K68"/>
    <mergeCell ref="C84:K84"/>
    <mergeCell ref="C100:K100"/>
    <mergeCell ref="C116:K116"/>
    <mergeCell ref="C117:K117"/>
  </mergeCells>
  <pageMargins left="0.25" right="0.25"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119"/>
  <sheetViews>
    <sheetView zoomScaleNormal="100" workbookViewId="0">
      <pane ySplit="1" topLeftCell="A86" activePane="bottomLeft" state="frozen"/>
      <selection activeCell="B1" sqref="B1"/>
      <selection pane="bottomLeft" activeCell="A108" sqref="A108"/>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42.75" customHeight="1" x14ac:dyDescent="0.25">
      <c r="A1" s="507" t="s">
        <v>394</v>
      </c>
      <c r="B1" s="508"/>
      <c r="C1" s="508"/>
      <c r="D1" s="508"/>
      <c r="E1" s="508"/>
      <c r="F1" s="508"/>
      <c r="G1" s="508"/>
      <c r="H1" s="508"/>
      <c r="I1" s="508"/>
      <c r="J1" s="508"/>
      <c r="K1" s="508"/>
      <c r="L1" s="508"/>
      <c r="M1" s="508"/>
      <c r="N1" s="508"/>
      <c r="O1" s="508"/>
      <c r="P1" s="508"/>
      <c r="Q1" s="508"/>
      <c r="R1" s="510"/>
      <c r="T1" s="65"/>
      <c r="U1" s="63"/>
      <c r="V1" s="63"/>
      <c r="W1" s="63"/>
    </row>
    <row r="2" spans="1:23" s="5" customFormat="1" ht="38.25" customHeight="1" x14ac:dyDescent="0.2">
      <c r="A2" s="581" t="s">
        <v>594</v>
      </c>
      <c r="B2" s="582"/>
      <c r="C2" s="577" t="s">
        <v>0</v>
      </c>
      <c r="D2" s="578"/>
      <c r="E2" s="578"/>
      <c r="F2" s="579"/>
      <c r="G2" s="577" t="s">
        <v>2</v>
      </c>
      <c r="H2" s="578"/>
      <c r="I2" s="578"/>
      <c r="J2" s="579"/>
      <c r="K2" s="577" t="s">
        <v>1</v>
      </c>
      <c r="L2" s="578"/>
      <c r="M2" s="578"/>
      <c r="N2" s="579"/>
      <c r="O2" s="577" t="s">
        <v>3</v>
      </c>
      <c r="P2" s="578"/>
      <c r="Q2" s="578"/>
      <c r="R2" s="580"/>
    </row>
    <row r="3" spans="1:23" s="5" customFormat="1" ht="51.75" customHeight="1" thickBot="1" x14ac:dyDescent="0.25">
      <c r="A3" s="583"/>
      <c r="B3" s="584"/>
      <c r="C3" s="133" t="s">
        <v>445</v>
      </c>
      <c r="D3" s="133" t="s">
        <v>18</v>
      </c>
      <c r="E3" s="133" t="s">
        <v>82</v>
      </c>
      <c r="F3" s="133" t="s">
        <v>83</v>
      </c>
      <c r="G3" s="133" t="s">
        <v>445</v>
      </c>
      <c r="H3" s="133" t="s">
        <v>18</v>
      </c>
      <c r="I3" s="133" t="s">
        <v>82</v>
      </c>
      <c r="J3" s="133" t="s">
        <v>83</v>
      </c>
      <c r="K3" s="133" t="s">
        <v>445</v>
      </c>
      <c r="L3" s="133" t="s">
        <v>18</v>
      </c>
      <c r="M3" s="133" t="s">
        <v>82</v>
      </c>
      <c r="N3" s="133" t="s">
        <v>83</v>
      </c>
      <c r="O3" s="133" t="s">
        <v>445</v>
      </c>
      <c r="P3" s="133" t="s">
        <v>18</v>
      </c>
      <c r="Q3" s="133" t="s">
        <v>82</v>
      </c>
      <c r="R3" s="133" t="s">
        <v>83</v>
      </c>
    </row>
    <row r="4" spans="1:23" s="6" customFormat="1" x14ac:dyDescent="0.2">
      <c r="A4" s="77" t="s">
        <v>567</v>
      </c>
      <c r="B4" s="39"/>
      <c r="C4" s="550"/>
      <c r="D4" s="551"/>
      <c r="E4" s="551"/>
      <c r="F4" s="551"/>
      <c r="G4" s="551"/>
      <c r="H4" s="551"/>
      <c r="I4" s="551"/>
      <c r="J4" s="551"/>
      <c r="K4" s="551"/>
      <c r="L4" s="551"/>
      <c r="M4" s="551"/>
      <c r="N4" s="551"/>
      <c r="O4" s="551"/>
      <c r="P4" s="551"/>
      <c r="Q4" s="551"/>
      <c r="R4" s="552"/>
    </row>
    <row r="5" spans="1:23" s="2" customFormat="1" x14ac:dyDescent="0.2">
      <c r="A5" s="309" t="s">
        <v>483</v>
      </c>
      <c r="B5" s="310" t="s">
        <v>482</v>
      </c>
      <c r="C5" s="324"/>
      <c r="D5" s="325"/>
      <c r="E5" s="325"/>
      <c r="F5" s="325"/>
      <c r="G5" s="325"/>
      <c r="H5" s="325"/>
      <c r="I5" s="325"/>
      <c r="J5" s="325"/>
      <c r="K5" s="325"/>
      <c r="L5" s="325"/>
      <c r="M5" s="325"/>
      <c r="N5" s="325"/>
      <c r="O5" s="325"/>
      <c r="P5" s="325"/>
      <c r="Q5" s="325"/>
      <c r="R5" s="326"/>
    </row>
    <row r="6" spans="1:23" x14ac:dyDescent="0.2">
      <c r="A6" s="134" t="s">
        <v>497</v>
      </c>
      <c r="B6" s="311" t="s">
        <v>484</v>
      </c>
      <c r="C6" s="386"/>
      <c r="D6" s="199"/>
      <c r="E6" s="199"/>
      <c r="F6" s="199"/>
      <c r="G6" s="199"/>
      <c r="H6" s="199"/>
      <c r="I6" s="199"/>
      <c r="J6" s="199"/>
      <c r="K6" s="199"/>
      <c r="L6" s="199"/>
      <c r="M6" s="199"/>
      <c r="N6" s="199"/>
      <c r="O6" s="199"/>
      <c r="P6" s="199"/>
      <c r="Q6" s="199"/>
      <c r="R6" s="200"/>
    </row>
    <row r="7" spans="1:23" x14ac:dyDescent="0.2">
      <c r="A7" s="134" t="s">
        <v>498</v>
      </c>
      <c r="B7" s="311" t="s">
        <v>485</v>
      </c>
      <c r="C7" s="386"/>
      <c r="D7" s="199"/>
      <c r="E7" s="199"/>
      <c r="F7" s="199"/>
      <c r="G7" s="199"/>
      <c r="H7" s="199"/>
      <c r="I7" s="199"/>
      <c r="J7" s="199"/>
      <c r="K7" s="199"/>
      <c r="L7" s="199"/>
      <c r="M7" s="199"/>
      <c r="N7" s="199"/>
      <c r="O7" s="199"/>
      <c r="P7" s="199"/>
      <c r="Q7" s="199"/>
      <c r="R7" s="200"/>
    </row>
    <row r="8" spans="1:23" x14ac:dyDescent="0.2">
      <c r="A8" s="134" t="s">
        <v>499</v>
      </c>
      <c r="B8" s="311" t="s">
        <v>486</v>
      </c>
      <c r="C8" s="386"/>
      <c r="D8" s="199"/>
      <c r="E8" s="199"/>
      <c r="F8" s="199"/>
      <c r="G8" s="199"/>
      <c r="H8" s="199"/>
      <c r="I8" s="199"/>
      <c r="J8" s="199"/>
      <c r="K8" s="199"/>
      <c r="L8" s="199"/>
      <c r="M8" s="199"/>
      <c r="N8" s="199"/>
      <c r="O8" s="199"/>
      <c r="P8" s="199"/>
      <c r="Q8" s="199"/>
      <c r="R8" s="200"/>
    </row>
    <row r="9" spans="1:23" s="43" customFormat="1" x14ac:dyDescent="0.2">
      <c r="A9" s="321" t="s">
        <v>500</v>
      </c>
      <c r="B9" s="475" t="s">
        <v>487</v>
      </c>
      <c r="C9" s="449"/>
      <c r="D9" s="450"/>
      <c r="E9" s="450"/>
      <c r="F9" s="450"/>
      <c r="G9" s="450"/>
      <c r="H9" s="450"/>
      <c r="I9" s="450"/>
      <c r="J9" s="450"/>
      <c r="K9" s="450"/>
      <c r="L9" s="450"/>
      <c r="M9" s="450"/>
      <c r="N9" s="450"/>
      <c r="O9" s="450"/>
      <c r="P9" s="450"/>
      <c r="Q9" s="450"/>
      <c r="R9" s="451"/>
    </row>
    <row r="10" spans="1:23" x14ac:dyDescent="0.2">
      <c r="A10" s="134" t="s">
        <v>501</v>
      </c>
      <c r="B10" s="311" t="s">
        <v>488</v>
      </c>
      <c r="C10" s="386"/>
      <c r="D10" s="199"/>
      <c r="E10" s="199"/>
      <c r="F10" s="199"/>
      <c r="G10" s="199"/>
      <c r="H10" s="199"/>
      <c r="I10" s="199"/>
      <c r="J10" s="199"/>
      <c r="K10" s="199"/>
      <c r="L10" s="199"/>
      <c r="M10" s="199"/>
      <c r="N10" s="199"/>
      <c r="O10" s="199"/>
      <c r="P10" s="199"/>
      <c r="Q10" s="199"/>
      <c r="R10" s="200"/>
    </row>
    <row r="11" spans="1:23" x14ac:dyDescent="0.2">
      <c r="A11" s="134" t="s">
        <v>502</v>
      </c>
      <c r="B11" s="311" t="s">
        <v>489</v>
      </c>
      <c r="C11" s="386"/>
      <c r="D11" s="199"/>
      <c r="E11" s="199"/>
      <c r="F11" s="199"/>
      <c r="G11" s="199"/>
      <c r="H11" s="199"/>
      <c r="I11" s="199"/>
      <c r="J11" s="199"/>
      <c r="K11" s="450">
        <v>37</v>
      </c>
      <c r="L11" s="450">
        <v>37</v>
      </c>
      <c r="M11" s="450">
        <v>32</v>
      </c>
      <c r="N11" s="450">
        <v>24</v>
      </c>
      <c r="O11" s="199">
        <v>18</v>
      </c>
      <c r="P11" s="199">
        <v>18</v>
      </c>
      <c r="Q11" s="199">
        <v>16</v>
      </c>
      <c r="R11" s="200">
        <v>16</v>
      </c>
    </row>
    <row r="12" spans="1:23" x14ac:dyDescent="0.2">
      <c r="A12" s="134" t="s">
        <v>496</v>
      </c>
      <c r="B12" s="311" t="s">
        <v>490</v>
      </c>
      <c r="C12" s="386"/>
      <c r="D12" s="199"/>
      <c r="E12" s="199"/>
      <c r="F12" s="199"/>
      <c r="G12" s="199"/>
      <c r="H12" s="199"/>
      <c r="I12" s="199"/>
      <c r="J12" s="199"/>
      <c r="K12" s="199"/>
      <c r="L12" s="199"/>
      <c r="M12" s="199"/>
      <c r="N12" s="199"/>
      <c r="O12" s="199">
        <v>1</v>
      </c>
      <c r="P12" s="199">
        <v>1</v>
      </c>
      <c r="Q12" s="199">
        <v>0</v>
      </c>
      <c r="R12" s="200">
        <v>0</v>
      </c>
    </row>
    <row r="13" spans="1:23" x14ac:dyDescent="0.2">
      <c r="A13" s="134" t="s">
        <v>503</v>
      </c>
      <c r="B13" s="311" t="s">
        <v>491</v>
      </c>
      <c r="C13" s="446">
        <v>1319</v>
      </c>
      <c r="D13" s="447">
        <v>1444</v>
      </c>
      <c r="E13" s="447">
        <v>1318</v>
      </c>
      <c r="F13" s="447">
        <v>823</v>
      </c>
      <c r="G13" s="447"/>
      <c r="H13" s="447"/>
      <c r="I13" s="447"/>
      <c r="J13" s="447"/>
      <c r="K13" s="447">
        <v>257</v>
      </c>
      <c r="L13" s="447">
        <v>271</v>
      </c>
      <c r="M13" s="447">
        <v>221</v>
      </c>
      <c r="N13" s="447">
        <v>158</v>
      </c>
      <c r="O13" s="447">
        <v>19</v>
      </c>
      <c r="P13" s="447">
        <v>19</v>
      </c>
      <c r="Q13" s="447">
        <v>14</v>
      </c>
      <c r="R13" s="448">
        <v>12</v>
      </c>
    </row>
    <row r="14" spans="1:23" x14ac:dyDescent="0.2">
      <c r="A14" s="134" t="s">
        <v>504</v>
      </c>
      <c r="B14" s="311" t="s">
        <v>492</v>
      </c>
      <c r="C14" s="386"/>
      <c r="D14" s="199"/>
      <c r="E14" s="199"/>
      <c r="F14" s="199"/>
      <c r="G14" s="199"/>
      <c r="H14" s="199"/>
      <c r="I14" s="199"/>
      <c r="J14" s="199"/>
      <c r="K14" s="199"/>
      <c r="L14" s="199"/>
      <c r="M14" s="199"/>
      <c r="N14" s="199"/>
      <c r="O14" s="199"/>
      <c r="P14" s="199"/>
      <c r="Q14" s="199"/>
      <c r="R14" s="200"/>
    </row>
    <row r="15" spans="1:23" x14ac:dyDescent="0.2">
      <c r="A15" s="134" t="s">
        <v>505</v>
      </c>
      <c r="B15" s="311" t="s">
        <v>493</v>
      </c>
      <c r="C15" s="386"/>
      <c r="D15" s="199"/>
      <c r="E15" s="199"/>
      <c r="F15" s="199"/>
      <c r="G15" s="199"/>
      <c r="H15" s="199"/>
      <c r="I15" s="199"/>
      <c r="J15" s="199"/>
      <c r="K15" s="199"/>
      <c r="L15" s="199"/>
      <c r="M15" s="199"/>
      <c r="N15" s="199"/>
      <c r="O15" s="199"/>
      <c r="P15" s="199"/>
      <c r="Q15" s="199"/>
      <c r="R15" s="200"/>
    </row>
    <row r="16" spans="1:23" x14ac:dyDescent="0.2">
      <c r="A16" s="134" t="s">
        <v>495</v>
      </c>
      <c r="B16" s="311" t="s">
        <v>494</v>
      </c>
      <c r="C16" s="386"/>
      <c r="D16" s="199"/>
      <c r="E16" s="199"/>
      <c r="F16" s="199"/>
      <c r="G16" s="199"/>
      <c r="H16" s="199"/>
      <c r="I16" s="199"/>
      <c r="J16" s="199"/>
      <c r="K16" s="199"/>
      <c r="L16" s="199"/>
      <c r="M16" s="199"/>
      <c r="N16" s="199"/>
      <c r="O16" s="199"/>
      <c r="P16" s="199"/>
      <c r="Q16" s="199"/>
      <c r="R16" s="200"/>
    </row>
    <row r="17" spans="1:18" x14ac:dyDescent="0.2">
      <c r="A17" s="312" t="s">
        <v>94</v>
      </c>
      <c r="B17" s="313" t="s">
        <v>95</v>
      </c>
      <c r="C17" s="327">
        <f>SUM(C6:C16)</f>
        <v>1319</v>
      </c>
      <c r="D17" s="328">
        <f>SUM(D6:D16)</f>
        <v>1444</v>
      </c>
      <c r="E17" s="328">
        <f>SUM(E6:E16)</f>
        <v>1318</v>
      </c>
      <c r="F17" s="328">
        <f>SUM(F6:F16)</f>
        <v>823</v>
      </c>
      <c r="G17" s="328"/>
      <c r="H17" s="328">
        <f>SUM(H6:H16)</f>
        <v>0</v>
      </c>
      <c r="I17" s="328">
        <f>SUM(I6:I16)</f>
        <v>0</v>
      </c>
      <c r="J17" s="328">
        <f>SUM(J6:J16)</f>
        <v>0</v>
      </c>
      <c r="K17" s="328"/>
      <c r="L17" s="328">
        <f>SUM(L6:L16)</f>
        <v>308</v>
      </c>
      <c r="M17" s="328">
        <f>SUM(M6:M16)</f>
        <v>253</v>
      </c>
      <c r="N17" s="328">
        <f>SUM(N6:N16)</f>
        <v>182</v>
      </c>
      <c r="O17" s="328"/>
      <c r="P17" s="328">
        <f>SUM(P6:P16)</f>
        <v>38</v>
      </c>
      <c r="Q17" s="328">
        <f>SUM(Q6:Q16)</f>
        <v>30</v>
      </c>
      <c r="R17" s="329">
        <f>SUM(R6:R16)</f>
        <v>28</v>
      </c>
    </row>
    <row r="18" spans="1:18" s="6" customFormat="1" x14ac:dyDescent="0.2">
      <c r="A18" s="136" t="s">
        <v>573</v>
      </c>
      <c r="B18" s="314"/>
      <c r="C18" s="503"/>
      <c r="D18" s="504"/>
      <c r="E18" s="504"/>
      <c r="F18" s="504"/>
      <c r="G18" s="504"/>
      <c r="H18" s="504"/>
      <c r="I18" s="504"/>
      <c r="J18" s="504"/>
      <c r="K18" s="504"/>
      <c r="L18" s="504"/>
      <c r="M18" s="504"/>
      <c r="N18" s="504"/>
      <c r="O18" s="504"/>
      <c r="P18" s="504"/>
      <c r="Q18" s="504"/>
      <c r="R18" s="505"/>
    </row>
    <row r="19" spans="1:18" s="2" customFormat="1" x14ac:dyDescent="0.2">
      <c r="A19" s="309" t="s">
        <v>483</v>
      </c>
      <c r="B19" s="310" t="s">
        <v>482</v>
      </c>
      <c r="C19" s="324"/>
      <c r="D19" s="325"/>
      <c r="E19" s="325"/>
      <c r="F19" s="325"/>
      <c r="G19" s="325"/>
      <c r="H19" s="325"/>
      <c r="I19" s="325"/>
      <c r="J19" s="325"/>
      <c r="K19" s="325"/>
      <c r="L19" s="325"/>
      <c r="M19" s="325"/>
      <c r="N19" s="325"/>
      <c r="O19" s="325"/>
      <c r="P19" s="325"/>
      <c r="Q19" s="325"/>
      <c r="R19" s="326"/>
    </row>
    <row r="20" spans="1:18" x14ac:dyDescent="0.2">
      <c r="A20" s="134" t="s">
        <v>497</v>
      </c>
      <c r="B20" s="311" t="s">
        <v>484</v>
      </c>
      <c r="C20" s="386"/>
      <c r="D20" s="199"/>
      <c r="E20" s="199"/>
      <c r="F20" s="199"/>
      <c r="G20" s="199"/>
      <c r="H20" s="199"/>
      <c r="I20" s="199"/>
      <c r="J20" s="199"/>
      <c r="K20" s="199"/>
      <c r="L20" s="199"/>
      <c r="M20" s="199"/>
      <c r="N20" s="199"/>
      <c r="O20" s="199"/>
      <c r="P20" s="199"/>
      <c r="Q20" s="199"/>
      <c r="R20" s="200"/>
    </row>
    <row r="21" spans="1:18" x14ac:dyDescent="0.2">
      <c r="A21" s="134" t="s">
        <v>498</v>
      </c>
      <c r="B21" s="311" t="s">
        <v>485</v>
      </c>
      <c r="C21" s="386"/>
      <c r="D21" s="199"/>
      <c r="E21" s="199"/>
      <c r="F21" s="199"/>
      <c r="G21" s="199"/>
      <c r="H21" s="199"/>
      <c r="I21" s="199"/>
      <c r="J21" s="199"/>
      <c r="K21" s="199"/>
      <c r="L21" s="199"/>
      <c r="M21" s="199"/>
      <c r="N21" s="199"/>
      <c r="O21" s="199"/>
      <c r="P21" s="199"/>
      <c r="Q21" s="199"/>
      <c r="R21" s="200"/>
    </row>
    <row r="22" spans="1:18" x14ac:dyDescent="0.2">
      <c r="A22" s="134" t="s">
        <v>499</v>
      </c>
      <c r="B22" s="311" t="s">
        <v>486</v>
      </c>
      <c r="C22" s="386"/>
      <c r="D22" s="199"/>
      <c r="E22" s="199"/>
      <c r="F22" s="199"/>
      <c r="G22" s="199"/>
      <c r="H22" s="199"/>
      <c r="I22" s="199"/>
      <c r="J22" s="199"/>
      <c r="K22" s="199"/>
      <c r="L22" s="199"/>
      <c r="M22" s="199"/>
      <c r="N22" s="199"/>
      <c r="O22" s="199"/>
      <c r="P22" s="199"/>
      <c r="Q22" s="199"/>
      <c r="R22" s="200"/>
    </row>
    <row r="23" spans="1:18" x14ac:dyDescent="0.2">
      <c r="A23" s="134" t="s">
        <v>500</v>
      </c>
      <c r="B23" s="311" t="s">
        <v>487</v>
      </c>
      <c r="C23" s="449"/>
      <c r="D23" s="450"/>
      <c r="E23" s="450"/>
      <c r="F23" s="450"/>
      <c r="G23" s="199"/>
      <c r="H23" s="199"/>
      <c r="I23" s="199"/>
      <c r="J23" s="199"/>
      <c r="K23" s="449"/>
      <c r="L23" s="450"/>
      <c r="M23" s="450"/>
      <c r="N23" s="450"/>
      <c r="O23" s="449"/>
      <c r="P23" s="450"/>
      <c r="Q23" s="450"/>
      <c r="R23" s="451"/>
    </row>
    <row r="24" spans="1:18" x14ac:dyDescent="0.2">
      <c r="A24" s="134" t="s">
        <v>501</v>
      </c>
      <c r="B24" s="311" t="s">
        <v>488</v>
      </c>
      <c r="C24" s="449">
        <v>1687</v>
      </c>
      <c r="D24" s="450">
        <v>1859</v>
      </c>
      <c r="E24" s="450">
        <v>1024</v>
      </c>
      <c r="F24" s="450">
        <v>894</v>
      </c>
      <c r="G24" s="199"/>
      <c r="H24" s="447"/>
      <c r="I24" s="447"/>
      <c r="J24" s="447"/>
      <c r="K24" s="449">
        <v>956</v>
      </c>
      <c r="L24" s="450">
        <v>1092</v>
      </c>
      <c r="M24" s="450">
        <v>669</v>
      </c>
      <c r="N24" s="450">
        <v>582</v>
      </c>
      <c r="O24" s="449">
        <v>64</v>
      </c>
      <c r="P24" s="450">
        <v>65</v>
      </c>
      <c r="Q24" s="450">
        <v>35</v>
      </c>
      <c r="R24" s="451">
        <v>35</v>
      </c>
    </row>
    <row r="25" spans="1:18" x14ac:dyDescent="0.2">
      <c r="A25" s="134" t="s">
        <v>502</v>
      </c>
      <c r="B25" s="311" t="s">
        <v>489</v>
      </c>
      <c r="C25" s="449"/>
      <c r="D25" s="450"/>
      <c r="E25" s="450"/>
      <c r="F25" s="450"/>
      <c r="G25" s="199"/>
      <c r="H25" s="199"/>
      <c r="I25" s="199"/>
      <c r="J25" s="199"/>
      <c r="K25" s="450"/>
      <c r="L25" s="450"/>
      <c r="M25" s="450"/>
      <c r="N25" s="450"/>
      <c r="O25" s="450"/>
      <c r="P25" s="450"/>
      <c r="Q25" s="450"/>
      <c r="R25" s="451"/>
    </row>
    <row r="26" spans="1:18" x14ac:dyDescent="0.2">
      <c r="A26" s="134" t="s">
        <v>496</v>
      </c>
      <c r="B26" s="311" t="s">
        <v>490</v>
      </c>
      <c r="C26" s="449"/>
      <c r="D26" s="450"/>
      <c r="E26" s="450"/>
      <c r="F26" s="450"/>
      <c r="G26" s="199"/>
      <c r="H26" s="199"/>
      <c r="I26" s="199"/>
      <c r="J26" s="199"/>
      <c r="K26" s="449"/>
      <c r="L26" s="450"/>
      <c r="M26" s="450"/>
      <c r="N26" s="450"/>
      <c r="O26" s="450"/>
      <c r="P26" s="450"/>
      <c r="Q26" s="450"/>
      <c r="R26" s="451"/>
    </row>
    <row r="27" spans="1:18" x14ac:dyDescent="0.2">
      <c r="A27" s="134" t="s">
        <v>503</v>
      </c>
      <c r="B27" s="311" t="s">
        <v>491</v>
      </c>
      <c r="C27" s="386"/>
      <c r="D27" s="199"/>
      <c r="E27" s="199"/>
      <c r="F27" s="199"/>
      <c r="G27" s="199"/>
      <c r="H27" s="199"/>
      <c r="I27" s="199"/>
      <c r="J27" s="199"/>
      <c r="K27" s="199"/>
      <c r="L27" s="199"/>
      <c r="M27" s="199"/>
      <c r="N27" s="199"/>
      <c r="O27" s="199"/>
      <c r="P27" s="199"/>
      <c r="Q27" s="199"/>
      <c r="R27" s="200"/>
    </row>
    <row r="28" spans="1:18" x14ac:dyDescent="0.2">
      <c r="A28" s="134" t="s">
        <v>504</v>
      </c>
      <c r="B28" s="311" t="s">
        <v>492</v>
      </c>
      <c r="C28" s="386"/>
      <c r="D28" s="199"/>
      <c r="E28" s="199"/>
      <c r="F28" s="199"/>
      <c r="G28" s="199"/>
      <c r="H28" s="199"/>
      <c r="I28" s="199"/>
      <c r="J28" s="199"/>
      <c r="K28" s="199"/>
      <c r="L28" s="199"/>
      <c r="M28" s="199"/>
      <c r="N28" s="199"/>
      <c r="O28" s="199"/>
      <c r="P28" s="199"/>
      <c r="Q28" s="199"/>
      <c r="R28" s="200"/>
    </row>
    <row r="29" spans="1:18" x14ac:dyDescent="0.2">
      <c r="A29" s="134" t="s">
        <v>505</v>
      </c>
      <c r="B29" s="311" t="s">
        <v>493</v>
      </c>
      <c r="C29" s="201"/>
      <c r="D29" s="202"/>
      <c r="E29" s="202"/>
      <c r="F29" s="202"/>
      <c r="G29" s="202"/>
      <c r="H29" s="202"/>
      <c r="I29" s="202"/>
      <c r="J29" s="202"/>
      <c r="K29" s="202"/>
      <c r="L29" s="202"/>
      <c r="M29" s="202"/>
      <c r="N29" s="202"/>
      <c r="O29" s="202"/>
      <c r="P29" s="202"/>
      <c r="Q29" s="202"/>
      <c r="R29" s="203"/>
    </row>
    <row r="30" spans="1:18" x14ac:dyDescent="0.2">
      <c r="A30" s="134" t="s">
        <v>495</v>
      </c>
      <c r="B30" s="311" t="s">
        <v>494</v>
      </c>
      <c r="C30" s="201"/>
      <c r="D30" s="202"/>
      <c r="E30" s="202"/>
      <c r="F30" s="202"/>
      <c r="G30" s="202"/>
      <c r="H30" s="202"/>
      <c r="I30" s="202"/>
      <c r="J30" s="202"/>
      <c r="K30" s="202"/>
      <c r="L30" s="202"/>
      <c r="M30" s="202"/>
      <c r="N30" s="202"/>
      <c r="O30" s="202"/>
      <c r="P30" s="202"/>
      <c r="Q30" s="202"/>
      <c r="R30" s="203"/>
    </row>
    <row r="31" spans="1:18" x14ac:dyDescent="0.2">
      <c r="A31" s="312" t="s">
        <v>94</v>
      </c>
      <c r="B31" s="313" t="s">
        <v>95</v>
      </c>
      <c r="C31" s="327">
        <f>SUM(C20:C30)</f>
        <v>1687</v>
      </c>
      <c r="D31" s="328">
        <f>SUM(D20:D30)</f>
        <v>1859</v>
      </c>
      <c r="E31" s="328">
        <f>SUM(E20:E30)</f>
        <v>1024</v>
      </c>
      <c r="F31" s="328">
        <f>SUM(F20:F30)</f>
        <v>894</v>
      </c>
      <c r="G31" s="328"/>
      <c r="H31" s="328">
        <f>SUM(H20:H30)</f>
        <v>0</v>
      </c>
      <c r="I31" s="328">
        <f>SUM(I20:I30)</f>
        <v>0</v>
      </c>
      <c r="J31" s="328">
        <f>SUM(J20:J30)</f>
        <v>0</v>
      </c>
      <c r="K31" s="328"/>
      <c r="L31" s="328">
        <f>SUM(L20:L30)</f>
        <v>1092</v>
      </c>
      <c r="M31" s="328">
        <f>SUM(M20:M30)</f>
        <v>669</v>
      </c>
      <c r="N31" s="328">
        <f>SUM(N20:N30)</f>
        <v>582</v>
      </c>
      <c r="O31" s="328"/>
      <c r="P31" s="328">
        <f>SUM(P20:P30)</f>
        <v>65</v>
      </c>
      <c r="Q31" s="328">
        <f>SUM(Q20:Q30)</f>
        <v>35</v>
      </c>
      <c r="R31" s="329">
        <f>SUM(R20:R30)</f>
        <v>35</v>
      </c>
    </row>
    <row r="32" spans="1:18" x14ac:dyDescent="0.2">
      <c r="A32" s="136" t="s">
        <v>572</v>
      </c>
      <c r="B32" s="314"/>
      <c r="C32" s="503"/>
      <c r="D32" s="504"/>
      <c r="E32" s="504"/>
      <c r="F32" s="504"/>
      <c r="G32" s="504"/>
      <c r="H32" s="504"/>
      <c r="I32" s="504"/>
      <c r="J32" s="504"/>
      <c r="K32" s="504"/>
      <c r="L32" s="504"/>
      <c r="M32" s="504"/>
      <c r="N32" s="504"/>
      <c r="O32" s="504"/>
      <c r="P32" s="504"/>
      <c r="Q32" s="504"/>
      <c r="R32" s="505"/>
    </row>
    <row r="33" spans="1:18" x14ac:dyDescent="0.2">
      <c r="A33" s="309" t="s">
        <v>483</v>
      </c>
      <c r="B33" s="310" t="s">
        <v>482</v>
      </c>
      <c r="C33" s="324"/>
      <c r="D33" s="325"/>
      <c r="E33" s="325"/>
      <c r="F33" s="325"/>
      <c r="G33" s="325"/>
      <c r="H33" s="325"/>
      <c r="I33" s="325"/>
      <c r="J33" s="325"/>
      <c r="K33" s="325"/>
      <c r="L33" s="325"/>
      <c r="M33" s="325"/>
      <c r="N33" s="325"/>
      <c r="O33" s="325"/>
      <c r="P33" s="325"/>
      <c r="Q33" s="325"/>
      <c r="R33" s="326"/>
    </row>
    <row r="34" spans="1:18" x14ac:dyDescent="0.2">
      <c r="A34" s="134" t="s">
        <v>497</v>
      </c>
      <c r="B34" s="311" t="s">
        <v>484</v>
      </c>
      <c r="C34" s="386"/>
      <c r="D34" s="199"/>
      <c r="E34" s="199"/>
      <c r="F34" s="199"/>
      <c r="G34" s="199"/>
      <c r="H34" s="199"/>
      <c r="I34" s="199"/>
      <c r="J34" s="199"/>
      <c r="K34" s="199"/>
      <c r="L34" s="199"/>
      <c r="M34" s="199"/>
      <c r="N34" s="199"/>
      <c r="O34" s="199"/>
      <c r="P34" s="199"/>
      <c r="Q34" s="199"/>
      <c r="R34" s="200"/>
    </row>
    <row r="35" spans="1:18" x14ac:dyDescent="0.2">
      <c r="A35" s="134" t="s">
        <v>498</v>
      </c>
      <c r="B35" s="311" t="s">
        <v>485</v>
      </c>
      <c r="C35" s="386"/>
      <c r="D35" s="199"/>
      <c r="E35" s="199"/>
      <c r="F35" s="199"/>
      <c r="G35" s="199"/>
      <c r="H35" s="199"/>
      <c r="I35" s="199"/>
      <c r="J35" s="199"/>
      <c r="K35" s="199"/>
      <c r="L35" s="199"/>
      <c r="M35" s="199"/>
      <c r="N35" s="199"/>
      <c r="O35" s="199"/>
      <c r="P35" s="199"/>
      <c r="Q35" s="199"/>
      <c r="R35" s="200"/>
    </row>
    <row r="36" spans="1:18" x14ac:dyDescent="0.2">
      <c r="A36" s="134" t="s">
        <v>499</v>
      </c>
      <c r="B36" s="311" t="s">
        <v>486</v>
      </c>
      <c r="C36" s="453">
        <v>913</v>
      </c>
      <c r="D36" s="454">
        <v>933</v>
      </c>
      <c r="E36" s="454">
        <v>153</v>
      </c>
      <c r="F36" s="454">
        <v>136</v>
      </c>
      <c r="G36" s="454"/>
      <c r="H36" s="454"/>
      <c r="I36" s="454"/>
      <c r="J36" s="454"/>
      <c r="K36" s="454">
        <v>174</v>
      </c>
      <c r="L36" s="454">
        <v>185</v>
      </c>
      <c r="M36" s="454">
        <v>104</v>
      </c>
      <c r="N36" s="454">
        <v>90</v>
      </c>
      <c r="O36" s="454">
        <v>15</v>
      </c>
      <c r="P36" s="454">
        <v>15</v>
      </c>
      <c r="Q36" s="454">
        <v>7</v>
      </c>
      <c r="R36" s="455">
        <v>7</v>
      </c>
    </row>
    <row r="37" spans="1:18" x14ac:dyDescent="0.2">
      <c r="A37" s="134" t="s">
        <v>500</v>
      </c>
      <c r="B37" s="311" t="s">
        <v>487</v>
      </c>
      <c r="C37" s="446"/>
      <c r="D37" s="447"/>
      <c r="E37" s="447"/>
      <c r="F37" s="447"/>
      <c r="G37" s="447"/>
      <c r="H37" s="447"/>
      <c r="I37" s="447"/>
      <c r="J37" s="447"/>
      <c r="K37" s="447"/>
      <c r="L37" s="447"/>
      <c r="M37" s="447"/>
      <c r="N37" s="447"/>
      <c r="O37" s="447"/>
      <c r="P37" s="447"/>
      <c r="Q37" s="447"/>
      <c r="R37" s="448"/>
    </row>
    <row r="38" spans="1:18" x14ac:dyDescent="0.2">
      <c r="A38" s="134" t="s">
        <v>501</v>
      </c>
      <c r="B38" s="311" t="s">
        <v>488</v>
      </c>
      <c r="C38" s="386">
        <v>671</v>
      </c>
      <c r="D38" s="199">
        <v>679</v>
      </c>
      <c r="E38" s="199">
        <v>110</v>
      </c>
      <c r="F38" s="199">
        <v>103</v>
      </c>
      <c r="G38" s="199"/>
      <c r="H38" s="199"/>
      <c r="I38" s="199"/>
      <c r="J38" s="199"/>
      <c r="K38" s="199">
        <v>286</v>
      </c>
      <c r="L38" s="199">
        <v>299</v>
      </c>
      <c r="M38" s="199">
        <v>122</v>
      </c>
      <c r="N38" s="199">
        <v>102</v>
      </c>
      <c r="O38" s="199"/>
      <c r="P38" s="199"/>
      <c r="Q38" s="199"/>
      <c r="R38" s="200"/>
    </row>
    <row r="39" spans="1:18" x14ac:dyDescent="0.2">
      <c r="A39" s="134" t="s">
        <v>502</v>
      </c>
      <c r="B39" s="311" t="s">
        <v>489</v>
      </c>
      <c r="C39" s="386"/>
      <c r="D39" s="199"/>
      <c r="E39" s="199"/>
      <c r="F39" s="199"/>
      <c r="G39" s="199"/>
      <c r="H39" s="199"/>
      <c r="I39" s="199"/>
      <c r="J39" s="199"/>
      <c r="K39" s="199"/>
      <c r="L39" s="199"/>
      <c r="M39" s="199"/>
      <c r="N39" s="199"/>
      <c r="O39" s="199"/>
      <c r="P39" s="199"/>
      <c r="Q39" s="199"/>
      <c r="R39" s="200"/>
    </row>
    <row r="40" spans="1:18" x14ac:dyDescent="0.2">
      <c r="A40" s="134" t="s">
        <v>496</v>
      </c>
      <c r="B40" s="311" t="s">
        <v>490</v>
      </c>
      <c r="C40" s="386"/>
      <c r="D40" s="199"/>
      <c r="E40" s="199"/>
      <c r="F40" s="199"/>
      <c r="G40" s="199"/>
      <c r="H40" s="199"/>
      <c r="I40" s="199"/>
      <c r="J40" s="199"/>
      <c r="K40" s="199"/>
      <c r="L40" s="199"/>
      <c r="M40" s="199"/>
      <c r="N40" s="199"/>
      <c r="O40" s="199"/>
      <c r="P40" s="199"/>
      <c r="Q40" s="199"/>
      <c r="R40" s="200"/>
    </row>
    <row r="41" spans="1:18" x14ac:dyDescent="0.2">
      <c r="A41" s="134" t="s">
        <v>503</v>
      </c>
      <c r="B41" s="311" t="s">
        <v>491</v>
      </c>
      <c r="C41" s="386"/>
      <c r="D41" s="199"/>
      <c r="E41" s="199"/>
      <c r="F41" s="199"/>
      <c r="G41" s="199"/>
      <c r="H41" s="199"/>
      <c r="I41" s="199"/>
      <c r="J41" s="199"/>
      <c r="K41" s="199"/>
      <c r="L41" s="199"/>
      <c r="M41" s="199"/>
      <c r="N41" s="199"/>
      <c r="O41" s="199"/>
      <c r="P41" s="199"/>
      <c r="Q41" s="199"/>
      <c r="R41" s="200"/>
    </row>
    <row r="42" spans="1:18" x14ac:dyDescent="0.2">
      <c r="A42" s="134" t="s">
        <v>504</v>
      </c>
      <c r="B42" s="311" t="s">
        <v>492</v>
      </c>
      <c r="C42" s="386"/>
      <c r="D42" s="199"/>
      <c r="E42" s="199"/>
      <c r="F42" s="199"/>
      <c r="G42" s="199"/>
      <c r="H42" s="199"/>
      <c r="I42" s="199"/>
      <c r="J42" s="199"/>
      <c r="K42" s="199"/>
      <c r="L42" s="199"/>
      <c r="M42" s="199"/>
      <c r="N42" s="199"/>
      <c r="O42" s="199"/>
      <c r="P42" s="199"/>
      <c r="Q42" s="199"/>
      <c r="R42" s="200"/>
    </row>
    <row r="43" spans="1:18" x14ac:dyDescent="0.2">
      <c r="A43" s="134" t="s">
        <v>505</v>
      </c>
      <c r="B43" s="311" t="s">
        <v>493</v>
      </c>
      <c r="C43" s="201"/>
      <c r="D43" s="202"/>
      <c r="E43" s="202"/>
      <c r="F43" s="202"/>
      <c r="G43" s="202"/>
      <c r="H43" s="202"/>
      <c r="I43" s="202"/>
      <c r="J43" s="202"/>
      <c r="K43" s="202"/>
      <c r="L43" s="202"/>
      <c r="M43" s="202"/>
      <c r="N43" s="202"/>
      <c r="O43" s="202"/>
      <c r="P43" s="202"/>
      <c r="Q43" s="202"/>
      <c r="R43" s="203"/>
    </row>
    <row r="44" spans="1:18" x14ac:dyDescent="0.2">
      <c r="A44" s="134" t="s">
        <v>495</v>
      </c>
      <c r="B44" s="311" t="s">
        <v>494</v>
      </c>
      <c r="C44" s="201"/>
      <c r="D44" s="202"/>
      <c r="E44" s="202"/>
      <c r="F44" s="202"/>
      <c r="G44" s="202"/>
      <c r="H44" s="202"/>
      <c r="I44" s="202"/>
      <c r="J44" s="202"/>
      <c r="K44" s="202"/>
      <c r="L44" s="202"/>
      <c r="M44" s="202"/>
      <c r="N44" s="202"/>
      <c r="O44" s="202"/>
      <c r="P44" s="202"/>
      <c r="Q44" s="202"/>
      <c r="R44" s="203"/>
    </row>
    <row r="45" spans="1:18" x14ac:dyDescent="0.2">
      <c r="A45" s="312" t="s">
        <v>94</v>
      </c>
      <c r="B45" s="313" t="s">
        <v>95</v>
      </c>
      <c r="C45" s="327">
        <f>SUM(C34:C44)</f>
        <v>1584</v>
      </c>
      <c r="D45" s="328">
        <f>SUM(D34:D44)</f>
        <v>1612</v>
      </c>
      <c r="E45" s="328">
        <f>SUM(E34:E44)</f>
        <v>263</v>
      </c>
      <c r="F45" s="328">
        <f>SUM(F34:F44)</f>
        <v>239</v>
      </c>
      <c r="G45" s="328"/>
      <c r="H45" s="328">
        <f>SUM(H34:H44)</f>
        <v>0</v>
      </c>
      <c r="I45" s="328">
        <f>SUM(I34:I44)</f>
        <v>0</v>
      </c>
      <c r="J45" s="328">
        <f>SUM(J34:J44)</f>
        <v>0</v>
      </c>
      <c r="K45" s="328"/>
      <c r="L45" s="328">
        <f>SUM(L34:L44)</f>
        <v>484</v>
      </c>
      <c r="M45" s="328">
        <f>SUM(M34:M44)</f>
        <v>226</v>
      </c>
      <c r="N45" s="328">
        <f>SUM(N34:N44)</f>
        <v>192</v>
      </c>
      <c r="O45" s="328"/>
      <c r="P45" s="328">
        <f>SUM(P34:P44)</f>
        <v>15</v>
      </c>
      <c r="Q45" s="328">
        <f>SUM(Q34:Q44)</f>
        <v>7</v>
      </c>
      <c r="R45" s="329">
        <f>SUM(R34:R44)</f>
        <v>7</v>
      </c>
    </row>
    <row r="46" spans="1:18" x14ac:dyDescent="0.2">
      <c r="A46" s="136" t="s">
        <v>571</v>
      </c>
      <c r="B46" s="314"/>
      <c r="C46" s="503"/>
      <c r="D46" s="504"/>
      <c r="E46" s="504"/>
      <c r="F46" s="504"/>
      <c r="G46" s="504"/>
      <c r="H46" s="504"/>
      <c r="I46" s="504"/>
      <c r="J46" s="504"/>
      <c r="K46" s="504"/>
      <c r="L46" s="504"/>
      <c r="M46" s="504"/>
      <c r="N46" s="504"/>
      <c r="O46" s="504"/>
      <c r="P46" s="504"/>
      <c r="Q46" s="504"/>
      <c r="R46" s="505"/>
    </row>
    <row r="47" spans="1:18" x14ac:dyDescent="0.2">
      <c r="A47" s="309" t="s">
        <v>483</v>
      </c>
      <c r="B47" s="310" t="s">
        <v>482</v>
      </c>
      <c r="C47" s="324"/>
      <c r="D47" s="325"/>
      <c r="E47" s="325"/>
      <c r="F47" s="325"/>
      <c r="G47" s="325"/>
      <c r="H47" s="325"/>
      <c r="I47" s="325"/>
      <c r="J47" s="325"/>
      <c r="K47" s="325"/>
      <c r="L47" s="325"/>
      <c r="M47" s="325"/>
      <c r="N47" s="325"/>
      <c r="O47" s="325"/>
      <c r="P47" s="325"/>
      <c r="Q47" s="325"/>
      <c r="R47" s="326"/>
    </row>
    <row r="48" spans="1:18" x14ac:dyDescent="0.2">
      <c r="A48" s="134" t="s">
        <v>497</v>
      </c>
      <c r="B48" s="311" t="s">
        <v>484</v>
      </c>
      <c r="C48" s="386"/>
      <c r="D48" s="199"/>
      <c r="E48" s="199"/>
      <c r="F48" s="199"/>
      <c r="G48" s="199"/>
      <c r="H48" s="199"/>
      <c r="I48" s="199"/>
      <c r="J48" s="199"/>
      <c r="K48" s="199"/>
      <c r="L48" s="199"/>
      <c r="M48" s="199"/>
      <c r="N48" s="199"/>
      <c r="O48" s="199"/>
      <c r="P48" s="199"/>
      <c r="Q48" s="199"/>
      <c r="R48" s="200"/>
    </row>
    <row r="49" spans="1:18" x14ac:dyDescent="0.2">
      <c r="A49" s="134" t="s">
        <v>498</v>
      </c>
      <c r="B49" s="311" t="s">
        <v>485</v>
      </c>
      <c r="C49" s="386"/>
      <c r="D49" s="199"/>
      <c r="E49" s="199"/>
      <c r="F49" s="199"/>
      <c r="G49" s="199"/>
      <c r="H49" s="199"/>
      <c r="I49" s="199"/>
      <c r="J49" s="199"/>
      <c r="K49" s="199"/>
      <c r="L49" s="199"/>
      <c r="M49" s="199"/>
      <c r="N49" s="199"/>
      <c r="O49" s="199"/>
      <c r="P49" s="199"/>
      <c r="Q49" s="199"/>
      <c r="R49" s="200"/>
    </row>
    <row r="50" spans="1:18" x14ac:dyDescent="0.2">
      <c r="A50" s="134" t="s">
        <v>499</v>
      </c>
      <c r="B50" s="311" t="s">
        <v>486</v>
      </c>
      <c r="C50" s="386"/>
      <c r="D50" s="199"/>
      <c r="E50" s="199"/>
      <c r="F50" s="199"/>
      <c r="G50" s="199"/>
      <c r="H50" s="199"/>
      <c r="I50" s="199"/>
      <c r="J50" s="199"/>
      <c r="K50" s="199"/>
      <c r="L50" s="199"/>
      <c r="M50" s="199"/>
      <c r="N50" s="199"/>
      <c r="O50" s="199"/>
      <c r="P50" s="199"/>
      <c r="Q50" s="199"/>
      <c r="R50" s="200"/>
    </row>
    <row r="51" spans="1:18" x14ac:dyDescent="0.2">
      <c r="A51" s="134" t="s">
        <v>500</v>
      </c>
      <c r="B51" s="311" t="s">
        <v>487</v>
      </c>
      <c r="C51" s="386"/>
      <c r="D51" s="199"/>
      <c r="E51" s="199"/>
      <c r="F51" s="199"/>
      <c r="G51" s="199"/>
      <c r="H51" s="199"/>
      <c r="I51" s="199"/>
      <c r="J51" s="199"/>
      <c r="K51" s="199"/>
      <c r="L51" s="199"/>
      <c r="M51" s="199"/>
      <c r="N51" s="199"/>
      <c r="O51" s="199"/>
      <c r="P51" s="199"/>
      <c r="Q51" s="199"/>
      <c r="R51" s="200"/>
    </row>
    <row r="52" spans="1:18" x14ac:dyDescent="0.2">
      <c r="A52" s="134" t="s">
        <v>501</v>
      </c>
      <c r="B52" s="311" t="s">
        <v>488</v>
      </c>
      <c r="C52" s="386"/>
      <c r="D52" s="199"/>
      <c r="E52" s="199"/>
      <c r="F52" s="199"/>
      <c r="G52" s="199"/>
      <c r="H52" s="199"/>
      <c r="I52" s="199"/>
      <c r="J52" s="199"/>
      <c r="K52" s="199"/>
      <c r="L52" s="199"/>
      <c r="M52" s="199"/>
      <c r="N52" s="199"/>
      <c r="O52" s="199"/>
      <c r="P52" s="199"/>
      <c r="Q52" s="199"/>
      <c r="R52" s="200"/>
    </row>
    <row r="53" spans="1:18" x14ac:dyDescent="0.2">
      <c r="A53" s="134" t="s">
        <v>502</v>
      </c>
      <c r="B53" s="311" t="s">
        <v>489</v>
      </c>
      <c r="C53" s="386"/>
      <c r="D53" s="199"/>
      <c r="E53" s="199"/>
      <c r="F53" s="199"/>
      <c r="G53" s="199"/>
      <c r="H53" s="199"/>
      <c r="I53" s="199"/>
      <c r="J53" s="199"/>
      <c r="K53" s="199"/>
      <c r="L53" s="199"/>
      <c r="M53" s="199"/>
      <c r="N53" s="199"/>
      <c r="O53" s="199"/>
      <c r="P53" s="199"/>
      <c r="Q53" s="199"/>
      <c r="R53" s="200"/>
    </row>
    <row r="54" spans="1:18" x14ac:dyDescent="0.2">
      <c r="A54" s="134" t="s">
        <v>496</v>
      </c>
      <c r="B54" s="311" t="s">
        <v>490</v>
      </c>
      <c r="C54" s="446">
        <v>671</v>
      </c>
      <c r="D54" s="447">
        <v>707</v>
      </c>
      <c r="E54" s="447">
        <v>707</v>
      </c>
      <c r="F54" s="447">
        <v>351</v>
      </c>
      <c r="G54" s="447"/>
      <c r="H54" s="447"/>
      <c r="I54" s="447"/>
      <c r="J54" s="447"/>
      <c r="K54" s="447">
        <v>243</v>
      </c>
      <c r="L54" s="447">
        <v>246</v>
      </c>
      <c r="M54" s="447">
        <v>153</v>
      </c>
      <c r="N54" s="447">
        <v>108</v>
      </c>
      <c r="O54" s="199">
        <v>41</v>
      </c>
      <c r="P54" s="199">
        <v>42</v>
      </c>
      <c r="Q54" s="199">
        <v>25</v>
      </c>
      <c r="R54" s="200">
        <v>25</v>
      </c>
    </row>
    <row r="55" spans="1:18" x14ac:dyDescent="0.2">
      <c r="A55" s="134" t="s">
        <v>503</v>
      </c>
      <c r="B55" s="311" t="s">
        <v>491</v>
      </c>
      <c r="C55" s="386">
        <v>206</v>
      </c>
      <c r="D55" s="199">
        <v>225</v>
      </c>
      <c r="E55" s="199">
        <v>163</v>
      </c>
      <c r="F55" s="199">
        <v>69</v>
      </c>
      <c r="G55" s="199"/>
      <c r="H55" s="199"/>
      <c r="I55" s="199"/>
      <c r="J55" s="199"/>
      <c r="K55" s="199">
        <v>57</v>
      </c>
      <c r="L55" s="199">
        <v>57</v>
      </c>
      <c r="M55" s="199">
        <v>22</v>
      </c>
      <c r="N55" s="199">
        <v>15</v>
      </c>
      <c r="O55" s="447"/>
      <c r="P55" s="447"/>
      <c r="Q55" s="447"/>
      <c r="R55" s="448"/>
    </row>
    <row r="56" spans="1:18" x14ac:dyDescent="0.2">
      <c r="A56" s="134" t="s">
        <v>504</v>
      </c>
      <c r="B56" s="311" t="s">
        <v>492</v>
      </c>
      <c r="C56" s="386"/>
      <c r="D56" s="199"/>
      <c r="E56" s="199"/>
      <c r="F56" s="199"/>
      <c r="G56" s="199"/>
      <c r="H56" s="199"/>
      <c r="I56" s="199"/>
      <c r="J56" s="199"/>
      <c r="K56" s="199"/>
      <c r="L56" s="199"/>
      <c r="M56" s="199"/>
      <c r="N56" s="199"/>
      <c r="O56" s="199"/>
      <c r="P56" s="199"/>
      <c r="Q56" s="199"/>
      <c r="R56" s="200"/>
    </row>
    <row r="57" spans="1:18" x14ac:dyDescent="0.2">
      <c r="A57" s="134" t="s">
        <v>505</v>
      </c>
      <c r="B57" s="311" t="s">
        <v>493</v>
      </c>
      <c r="C57" s="201"/>
      <c r="D57" s="202"/>
      <c r="E57" s="202"/>
      <c r="F57" s="202"/>
      <c r="G57" s="202"/>
      <c r="H57" s="202"/>
      <c r="I57" s="202"/>
      <c r="J57" s="202"/>
      <c r="K57" s="202"/>
      <c r="L57" s="202"/>
      <c r="M57" s="202"/>
      <c r="N57" s="202"/>
      <c r="O57" s="202"/>
      <c r="P57" s="202"/>
      <c r="Q57" s="202"/>
      <c r="R57" s="203"/>
    </row>
    <row r="58" spans="1:18" x14ac:dyDescent="0.2">
      <c r="A58" s="134" t="s">
        <v>495</v>
      </c>
      <c r="B58" s="311" t="s">
        <v>494</v>
      </c>
      <c r="C58" s="201">
        <v>243</v>
      </c>
      <c r="D58" s="202">
        <v>249</v>
      </c>
      <c r="E58" s="202">
        <v>249</v>
      </c>
      <c r="F58" s="202">
        <v>114</v>
      </c>
      <c r="G58" s="202"/>
      <c r="H58" s="202"/>
      <c r="I58" s="202"/>
      <c r="J58" s="202"/>
      <c r="K58" s="202">
        <v>76</v>
      </c>
      <c r="L58" s="202">
        <v>81</v>
      </c>
      <c r="M58" s="202">
        <v>81</v>
      </c>
      <c r="N58" s="202">
        <v>55</v>
      </c>
      <c r="O58" s="202"/>
      <c r="P58" s="202"/>
      <c r="Q58" s="202"/>
      <c r="R58" s="203"/>
    </row>
    <row r="59" spans="1:18" x14ac:dyDescent="0.2">
      <c r="A59" s="312" t="s">
        <v>94</v>
      </c>
      <c r="B59" s="313" t="s">
        <v>95</v>
      </c>
      <c r="C59" s="327">
        <f>SUM(C54:C58)</f>
        <v>1120</v>
      </c>
      <c r="D59" s="328">
        <f>SUM(D48:D58)</f>
        <v>1181</v>
      </c>
      <c r="E59" s="328">
        <f>SUM(E48:E58)</f>
        <v>1119</v>
      </c>
      <c r="F59" s="328">
        <f>SUM(F48:F58)</f>
        <v>534</v>
      </c>
      <c r="G59" s="328"/>
      <c r="H59" s="328">
        <f>SUM(H48:H58)</f>
        <v>0</v>
      </c>
      <c r="I59" s="328">
        <f>SUM(I48:I58)</f>
        <v>0</v>
      </c>
      <c r="J59" s="328">
        <f>SUM(J48:J58)</f>
        <v>0</v>
      </c>
      <c r="K59" s="328"/>
      <c r="L59" s="328">
        <f>SUM(L48:L58)</f>
        <v>384</v>
      </c>
      <c r="M59" s="328">
        <f>SUM(M48:M58)</f>
        <v>256</v>
      </c>
      <c r="N59" s="328">
        <f>SUM(N48:N58)</f>
        <v>178</v>
      </c>
      <c r="O59" s="328"/>
      <c r="P59" s="328">
        <f>SUM(P48:P58)</f>
        <v>42</v>
      </c>
      <c r="Q59" s="328">
        <f>SUM(Q48:Q58)</f>
        <v>25</v>
      </c>
      <c r="R59" s="329">
        <f>SUM(R48:R58)</f>
        <v>25</v>
      </c>
    </row>
    <row r="60" spans="1:18" x14ac:dyDescent="0.2">
      <c r="A60" s="136" t="s">
        <v>574</v>
      </c>
      <c r="B60" s="314"/>
      <c r="C60" s="503"/>
      <c r="D60" s="504"/>
      <c r="E60" s="504"/>
      <c r="F60" s="504"/>
      <c r="G60" s="504"/>
      <c r="H60" s="504"/>
      <c r="I60" s="504"/>
      <c r="J60" s="504"/>
      <c r="K60" s="504"/>
      <c r="L60" s="504"/>
      <c r="M60" s="504"/>
      <c r="N60" s="504"/>
      <c r="O60" s="504"/>
      <c r="P60" s="504"/>
      <c r="Q60" s="504"/>
      <c r="R60" s="505"/>
    </row>
    <row r="61" spans="1:18" x14ac:dyDescent="0.2">
      <c r="A61" s="309" t="s">
        <v>483</v>
      </c>
      <c r="B61" s="310" t="s">
        <v>482</v>
      </c>
      <c r="C61" s="324"/>
      <c r="D61" s="325"/>
      <c r="E61" s="325"/>
      <c r="F61" s="325"/>
      <c r="G61" s="325"/>
      <c r="H61" s="325"/>
      <c r="I61" s="325"/>
      <c r="J61" s="325"/>
      <c r="K61" s="325"/>
      <c r="L61" s="325"/>
      <c r="M61" s="325"/>
      <c r="N61" s="325"/>
      <c r="O61" s="325"/>
      <c r="P61" s="325"/>
      <c r="Q61" s="325"/>
      <c r="R61" s="326"/>
    </row>
    <row r="62" spans="1:18" x14ac:dyDescent="0.2">
      <c r="A62" s="134" t="s">
        <v>497</v>
      </c>
      <c r="B62" s="311" t="s">
        <v>484</v>
      </c>
      <c r="C62" s="386"/>
      <c r="D62" s="199"/>
      <c r="E62" s="199"/>
      <c r="F62" s="199"/>
      <c r="G62" s="199"/>
      <c r="H62" s="199"/>
      <c r="I62" s="199"/>
      <c r="J62" s="199"/>
      <c r="K62" s="199"/>
      <c r="L62" s="199"/>
      <c r="M62" s="199"/>
      <c r="N62" s="199"/>
      <c r="O62" s="199"/>
      <c r="P62" s="199"/>
      <c r="Q62" s="199"/>
      <c r="R62" s="200"/>
    </row>
    <row r="63" spans="1:18" x14ac:dyDescent="0.2">
      <c r="A63" s="134" t="s">
        <v>498</v>
      </c>
      <c r="B63" s="311" t="s">
        <v>485</v>
      </c>
      <c r="C63" s="446"/>
      <c r="D63" s="447"/>
      <c r="E63" s="447"/>
      <c r="F63" s="447"/>
      <c r="G63" s="447">
        <v>229</v>
      </c>
      <c r="H63" s="447">
        <v>229</v>
      </c>
      <c r="I63" s="447">
        <v>80</v>
      </c>
      <c r="J63" s="447">
        <v>51</v>
      </c>
      <c r="K63" s="452">
        <v>95</v>
      </c>
      <c r="L63" s="452">
        <v>96</v>
      </c>
      <c r="M63" s="452">
        <v>77</v>
      </c>
      <c r="N63" s="452">
        <v>60</v>
      </c>
      <c r="O63" s="447">
        <v>6</v>
      </c>
      <c r="P63" s="447">
        <v>6</v>
      </c>
      <c r="Q63" s="447">
        <v>3</v>
      </c>
      <c r="R63" s="448">
        <v>4</v>
      </c>
    </row>
    <row r="64" spans="1:18" x14ac:dyDescent="0.2">
      <c r="A64" s="134" t="s">
        <v>499</v>
      </c>
      <c r="B64" s="311" t="s">
        <v>486</v>
      </c>
      <c r="C64" s="446">
        <v>503</v>
      </c>
      <c r="D64" s="447">
        <v>514</v>
      </c>
      <c r="E64" s="447">
        <v>228</v>
      </c>
      <c r="F64" s="447">
        <v>161</v>
      </c>
      <c r="G64" s="199"/>
      <c r="H64" s="199"/>
      <c r="I64" s="199"/>
      <c r="J64" s="199"/>
      <c r="K64" s="450">
        <v>161</v>
      </c>
      <c r="L64" s="450">
        <v>167</v>
      </c>
      <c r="M64" s="450">
        <v>119</v>
      </c>
      <c r="N64" s="450">
        <v>107</v>
      </c>
      <c r="O64" s="199"/>
      <c r="P64" s="199"/>
      <c r="Q64" s="199"/>
      <c r="R64" s="200"/>
    </row>
    <row r="65" spans="1:18" x14ac:dyDescent="0.2">
      <c r="A65" s="134" t="s">
        <v>500</v>
      </c>
      <c r="B65" s="311" t="s">
        <v>487</v>
      </c>
      <c r="C65" s="386"/>
      <c r="D65" s="199"/>
      <c r="E65" s="199"/>
      <c r="F65" s="199"/>
      <c r="G65" s="199"/>
      <c r="H65" s="199"/>
      <c r="I65" s="199"/>
      <c r="J65" s="199"/>
      <c r="K65" s="450"/>
      <c r="L65" s="450"/>
      <c r="M65" s="450"/>
      <c r="N65" s="450"/>
      <c r="O65" s="199"/>
      <c r="P65" s="199"/>
      <c r="Q65" s="199"/>
      <c r="R65" s="200"/>
    </row>
    <row r="66" spans="1:18" x14ac:dyDescent="0.2">
      <c r="A66" s="134" t="s">
        <v>501</v>
      </c>
      <c r="B66" s="311" t="s">
        <v>488</v>
      </c>
      <c r="C66" s="386"/>
      <c r="D66" s="199"/>
      <c r="E66" s="199"/>
      <c r="F66" s="199"/>
      <c r="G66" s="199"/>
      <c r="H66" s="199"/>
      <c r="I66" s="199"/>
      <c r="J66" s="199"/>
      <c r="K66" s="449"/>
      <c r="L66" s="450"/>
      <c r="M66" s="450"/>
      <c r="N66" s="450"/>
      <c r="O66" s="199"/>
      <c r="P66" s="199"/>
      <c r="Q66" s="199"/>
      <c r="R66" s="200"/>
    </row>
    <row r="67" spans="1:18" x14ac:dyDescent="0.2">
      <c r="A67" s="134" t="s">
        <v>502</v>
      </c>
      <c r="B67" s="311" t="s">
        <v>489</v>
      </c>
      <c r="C67" s="386"/>
      <c r="D67" s="199"/>
      <c r="E67" s="199"/>
      <c r="F67" s="199"/>
      <c r="G67" s="199"/>
      <c r="H67" s="199"/>
      <c r="I67" s="199"/>
      <c r="J67" s="199"/>
      <c r="K67" s="199"/>
      <c r="L67" s="199"/>
      <c r="M67" s="199"/>
      <c r="N67" s="199"/>
      <c r="O67" s="199"/>
      <c r="P67" s="199"/>
      <c r="Q67" s="199"/>
      <c r="R67" s="200"/>
    </row>
    <row r="68" spans="1:18" x14ac:dyDescent="0.2">
      <c r="A68" s="134" t="s">
        <v>496</v>
      </c>
      <c r="B68" s="311" t="s">
        <v>490</v>
      </c>
      <c r="C68" s="386"/>
      <c r="D68" s="199"/>
      <c r="E68" s="199"/>
      <c r="F68" s="199"/>
      <c r="G68" s="199"/>
      <c r="H68" s="199"/>
      <c r="I68" s="199"/>
      <c r="J68" s="199"/>
      <c r="K68" s="199"/>
      <c r="L68" s="199"/>
      <c r="M68" s="199"/>
      <c r="N68" s="199"/>
      <c r="O68" s="199"/>
      <c r="P68" s="199"/>
      <c r="Q68" s="199"/>
      <c r="R68" s="200"/>
    </row>
    <row r="69" spans="1:18" x14ac:dyDescent="0.2">
      <c r="A69" s="134" t="s">
        <v>503</v>
      </c>
      <c r="B69" s="311" t="s">
        <v>491</v>
      </c>
      <c r="C69" s="386"/>
      <c r="D69" s="199"/>
      <c r="E69" s="199"/>
      <c r="F69" s="199"/>
      <c r="G69" s="199"/>
      <c r="H69" s="199"/>
      <c r="I69" s="199"/>
      <c r="J69" s="199"/>
      <c r="K69" s="199"/>
      <c r="L69" s="199"/>
      <c r="M69" s="199"/>
      <c r="N69" s="199"/>
      <c r="O69" s="199"/>
      <c r="P69" s="199"/>
      <c r="Q69" s="199"/>
      <c r="R69" s="200"/>
    </row>
    <row r="70" spans="1:18" x14ac:dyDescent="0.2">
      <c r="A70" s="134" t="s">
        <v>504</v>
      </c>
      <c r="B70" s="311" t="s">
        <v>492</v>
      </c>
      <c r="C70" s="386"/>
      <c r="D70" s="199"/>
      <c r="E70" s="199"/>
      <c r="F70" s="199"/>
      <c r="G70" s="199"/>
      <c r="H70" s="199"/>
      <c r="I70" s="199"/>
      <c r="J70" s="199"/>
      <c r="K70" s="199"/>
      <c r="L70" s="199"/>
      <c r="M70" s="199"/>
      <c r="N70" s="199"/>
      <c r="O70" s="199"/>
      <c r="P70" s="199"/>
      <c r="Q70" s="199"/>
      <c r="R70" s="200"/>
    </row>
    <row r="71" spans="1:18" x14ac:dyDescent="0.2">
      <c r="A71" s="134" t="s">
        <v>505</v>
      </c>
      <c r="B71" s="311" t="s">
        <v>493</v>
      </c>
      <c r="C71" s="446">
        <v>1226</v>
      </c>
      <c r="D71" s="447">
        <v>1410</v>
      </c>
      <c r="E71" s="447">
        <v>573</v>
      </c>
      <c r="F71" s="447">
        <v>454</v>
      </c>
      <c r="G71" s="202"/>
      <c r="H71" s="202"/>
      <c r="I71" s="202"/>
      <c r="J71" s="202"/>
      <c r="K71" s="202"/>
      <c r="L71" s="202"/>
      <c r="M71" s="202"/>
      <c r="N71" s="202"/>
      <c r="O71" s="202"/>
      <c r="P71" s="202"/>
      <c r="Q71" s="202"/>
      <c r="R71" s="203"/>
    </row>
    <row r="72" spans="1:18" x14ac:dyDescent="0.2">
      <c r="A72" s="134" t="s">
        <v>495</v>
      </c>
      <c r="B72" s="311" t="s">
        <v>494</v>
      </c>
      <c r="C72" s="201"/>
      <c r="D72" s="202"/>
      <c r="E72" s="202"/>
      <c r="F72" s="202"/>
      <c r="G72" s="202"/>
      <c r="H72" s="202"/>
      <c r="I72" s="202"/>
      <c r="J72" s="202"/>
      <c r="K72" s="202"/>
      <c r="L72" s="202"/>
      <c r="M72" s="202"/>
      <c r="N72" s="202"/>
      <c r="O72" s="202"/>
      <c r="P72" s="202"/>
      <c r="Q72" s="202"/>
      <c r="R72" s="203"/>
    </row>
    <row r="73" spans="1:18" x14ac:dyDescent="0.2">
      <c r="A73" s="312" t="s">
        <v>94</v>
      </c>
      <c r="B73" s="313" t="s">
        <v>95</v>
      </c>
      <c r="C73" s="327">
        <f>SUM(C62:C72)</f>
        <v>1729</v>
      </c>
      <c r="D73" s="328">
        <f>SUM(D62:D72)</f>
        <v>1924</v>
      </c>
      <c r="E73" s="328">
        <f>SUM(E62:E72)</f>
        <v>801</v>
      </c>
      <c r="F73" s="328">
        <f>SUM(F62:F72)</f>
        <v>615</v>
      </c>
      <c r="G73" s="328"/>
      <c r="H73" s="328">
        <f>SUM(H62:H72)</f>
        <v>229</v>
      </c>
      <c r="I73" s="328">
        <f>SUM(I62:I72)</f>
        <v>80</v>
      </c>
      <c r="J73" s="328">
        <f>SUM(J62:J72)</f>
        <v>51</v>
      </c>
      <c r="K73" s="328"/>
      <c r="L73" s="328">
        <f>SUM(L62:L72)</f>
        <v>263</v>
      </c>
      <c r="M73" s="328">
        <f>SUM(M62:M72)</f>
        <v>196</v>
      </c>
      <c r="N73" s="328">
        <f>SUM(N62:N72)</f>
        <v>167</v>
      </c>
      <c r="O73" s="328"/>
      <c r="P73" s="328">
        <f>SUM(P62:P72)</f>
        <v>6</v>
      </c>
      <c r="Q73" s="328">
        <f>SUM(Q62:Q72)</f>
        <v>3</v>
      </c>
      <c r="R73" s="329">
        <f>SUM(R62:R72)</f>
        <v>4</v>
      </c>
    </row>
    <row r="74" spans="1:18" x14ac:dyDescent="0.2">
      <c r="A74" s="136" t="s">
        <v>569</v>
      </c>
      <c r="B74" s="314"/>
      <c r="C74" s="503"/>
      <c r="D74" s="504"/>
      <c r="E74" s="504"/>
      <c r="F74" s="504"/>
      <c r="G74" s="504"/>
      <c r="H74" s="504"/>
      <c r="I74" s="504"/>
      <c r="J74" s="504"/>
      <c r="K74" s="504"/>
      <c r="L74" s="504"/>
      <c r="M74" s="504"/>
      <c r="N74" s="504"/>
      <c r="O74" s="504"/>
      <c r="P74" s="504"/>
      <c r="Q74" s="504"/>
      <c r="R74" s="505"/>
    </row>
    <row r="75" spans="1:18" x14ac:dyDescent="0.2">
      <c r="A75" s="309" t="s">
        <v>483</v>
      </c>
      <c r="B75" s="310" t="s">
        <v>482</v>
      </c>
      <c r="C75" s="324"/>
      <c r="D75" s="325"/>
      <c r="E75" s="325"/>
      <c r="F75" s="325"/>
      <c r="G75" s="325"/>
      <c r="H75" s="325"/>
      <c r="I75" s="325"/>
      <c r="J75" s="325"/>
      <c r="K75" s="325"/>
      <c r="L75" s="325"/>
      <c r="M75" s="325"/>
      <c r="N75" s="325"/>
      <c r="O75" s="325"/>
      <c r="P75" s="325"/>
      <c r="Q75" s="325"/>
      <c r="R75" s="326"/>
    </row>
    <row r="76" spans="1:18" x14ac:dyDescent="0.2">
      <c r="A76" s="134" t="s">
        <v>497</v>
      </c>
      <c r="B76" s="311" t="s">
        <v>484</v>
      </c>
      <c r="C76" s="386"/>
      <c r="D76" s="199"/>
      <c r="E76" s="199"/>
      <c r="F76" s="199"/>
      <c r="G76" s="199"/>
      <c r="H76" s="199"/>
      <c r="I76" s="199"/>
      <c r="J76" s="199"/>
      <c r="K76" s="199"/>
      <c r="L76" s="199"/>
      <c r="M76" s="199"/>
      <c r="N76" s="199"/>
      <c r="O76" s="199"/>
      <c r="P76" s="199"/>
      <c r="Q76" s="199"/>
      <c r="R76" s="200"/>
    </row>
    <row r="77" spans="1:18" x14ac:dyDescent="0.2">
      <c r="A77" s="134" t="s">
        <v>498</v>
      </c>
      <c r="B77" s="311" t="s">
        <v>485</v>
      </c>
      <c r="C77" s="386"/>
      <c r="D77" s="199"/>
      <c r="E77" s="199"/>
      <c r="F77" s="199"/>
      <c r="G77" s="199"/>
      <c r="H77" s="199"/>
      <c r="I77" s="199"/>
      <c r="J77" s="199"/>
      <c r="K77" s="199"/>
      <c r="L77" s="199"/>
      <c r="M77" s="199"/>
      <c r="N77" s="199"/>
      <c r="O77" s="199"/>
      <c r="P77" s="199"/>
      <c r="Q77" s="199"/>
      <c r="R77" s="200"/>
    </row>
    <row r="78" spans="1:18" x14ac:dyDescent="0.2">
      <c r="A78" s="134" t="s">
        <v>499</v>
      </c>
      <c r="B78" s="311" t="s">
        <v>486</v>
      </c>
      <c r="C78" s="386"/>
      <c r="D78" s="199"/>
      <c r="E78" s="199"/>
      <c r="F78" s="199"/>
      <c r="G78" s="199"/>
      <c r="H78" s="199"/>
      <c r="I78" s="199"/>
      <c r="J78" s="199"/>
      <c r="K78" s="199"/>
      <c r="L78" s="199"/>
      <c r="M78" s="199"/>
      <c r="N78" s="199"/>
      <c r="O78" s="199"/>
      <c r="P78" s="199"/>
      <c r="Q78" s="199"/>
      <c r="R78" s="200"/>
    </row>
    <row r="79" spans="1:18" x14ac:dyDescent="0.2">
      <c r="A79" s="134" t="s">
        <v>500</v>
      </c>
      <c r="B79" s="311" t="s">
        <v>487</v>
      </c>
      <c r="C79" s="386"/>
      <c r="D79" s="199"/>
      <c r="E79" s="199"/>
      <c r="F79" s="199"/>
      <c r="G79" s="199"/>
      <c r="H79" s="199"/>
      <c r="I79" s="199"/>
      <c r="J79" s="199"/>
      <c r="K79" s="199"/>
      <c r="L79" s="199"/>
      <c r="M79" s="199"/>
      <c r="N79" s="199"/>
      <c r="O79" s="199"/>
      <c r="P79" s="199"/>
      <c r="Q79" s="199"/>
      <c r="R79" s="200"/>
    </row>
    <row r="80" spans="1:18" x14ac:dyDescent="0.2">
      <c r="A80" s="134" t="s">
        <v>501</v>
      </c>
      <c r="B80" s="311" t="s">
        <v>488</v>
      </c>
      <c r="C80" s="386"/>
      <c r="D80" s="199"/>
      <c r="E80" s="199"/>
      <c r="F80" s="199"/>
      <c r="G80" s="199"/>
      <c r="H80" s="199"/>
      <c r="I80" s="199"/>
      <c r="J80" s="199"/>
      <c r="K80" s="199"/>
      <c r="L80" s="199"/>
      <c r="M80" s="199"/>
      <c r="N80" s="199"/>
      <c r="O80" s="199"/>
      <c r="P80" s="199"/>
      <c r="Q80" s="199"/>
      <c r="R80" s="200"/>
    </row>
    <row r="81" spans="1:18" x14ac:dyDescent="0.2">
      <c r="A81" s="134" t="s">
        <v>502</v>
      </c>
      <c r="B81" s="311" t="s">
        <v>489</v>
      </c>
      <c r="C81" s="386"/>
      <c r="D81" s="199"/>
      <c r="E81" s="199"/>
      <c r="F81" s="199"/>
      <c r="G81" s="199"/>
      <c r="H81" s="199"/>
      <c r="I81" s="199"/>
      <c r="J81" s="199"/>
      <c r="K81" s="199"/>
      <c r="L81" s="199"/>
      <c r="M81" s="199"/>
      <c r="N81" s="199"/>
      <c r="O81" s="199"/>
      <c r="P81" s="199"/>
      <c r="Q81" s="199"/>
      <c r="R81" s="200"/>
    </row>
    <row r="82" spans="1:18" x14ac:dyDescent="0.2">
      <c r="A82" s="134" t="s">
        <v>496</v>
      </c>
      <c r="B82" s="311" t="s">
        <v>490</v>
      </c>
      <c r="C82" s="386"/>
      <c r="D82" s="199"/>
      <c r="E82" s="199"/>
      <c r="F82" s="199"/>
      <c r="G82" s="199"/>
      <c r="H82" s="199"/>
      <c r="I82" s="199"/>
      <c r="J82" s="199"/>
      <c r="K82" s="199"/>
      <c r="L82" s="199"/>
      <c r="M82" s="199"/>
      <c r="N82" s="199"/>
      <c r="O82" s="199"/>
      <c r="P82" s="199"/>
      <c r="Q82" s="199"/>
      <c r="R82" s="200"/>
    </row>
    <row r="83" spans="1:18" x14ac:dyDescent="0.2">
      <c r="A83" s="134" t="s">
        <v>503</v>
      </c>
      <c r="B83" s="311" t="s">
        <v>491</v>
      </c>
      <c r="C83" s="449"/>
      <c r="D83" s="450"/>
      <c r="E83" s="450"/>
      <c r="F83" s="450"/>
      <c r="G83" s="199"/>
      <c r="H83" s="199"/>
      <c r="I83" s="199"/>
      <c r="J83" s="199"/>
      <c r="K83" s="199"/>
      <c r="L83" s="199"/>
      <c r="M83" s="199"/>
      <c r="N83" s="199"/>
      <c r="O83" s="199"/>
      <c r="P83" s="199"/>
      <c r="Q83" s="199"/>
      <c r="R83" s="200"/>
    </row>
    <row r="84" spans="1:18" x14ac:dyDescent="0.2">
      <c r="A84" s="134" t="s">
        <v>504</v>
      </c>
      <c r="B84" s="311" t="s">
        <v>492</v>
      </c>
      <c r="C84" s="449"/>
      <c r="D84" s="450"/>
      <c r="E84" s="450"/>
      <c r="F84" s="450"/>
      <c r="G84" s="199"/>
      <c r="H84" s="199"/>
      <c r="I84" s="199"/>
      <c r="J84" s="199"/>
      <c r="K84" s="199"/>
      <c r="L84" s="199"/>
      <c r="M84" s="199"/>
      <c r="N84" s="199"/>
      <c r="O84" s="199"/>
      <c r="P84" s="199"/>
      <c r="Q84" s="199"/>
      <c r="R84" s="200"/>
    </row>
    <row r="85" spans="1:18" x14ac:dyDescent="0.2">
      <c r="A85" s="134" t="s">
        <v>505</v>
      </c>
      <c r="B85" s="311" t="s">
        <v>493</v>
      </c>
      <c r="C85" s="456"/>
      <c r="D85" s="457"/>
      <c r="E85" s="457"/>
      <c r="F85" s="457"/>
      <c r="G85" s="202"/>
      <c r="H85" s="202"/>
      <c r="I85" s="202"/>
      <c r="J85" s="202"/>
      <c r="K85" s="202"/>
      <c r="L85" s="202"/>
      <c r="M85" s="202"/>
      <c r="N85" s="202"/>
      <c r="O85" s="202"/>
      <c r="P85" s="202"/>
      <c r="Q85" s="202"/>
      <c r="R85" s="203"/>
    </row>
    <row r="86" spans="1:18" x14ac:dyDescent="0.2">
      <c r="A86" s="134" t="s">
        <v>495</v>
      </c>
      <c r="B86" s="311" t="s">
        <v>494</v>
      </c>
      <c r="C86" s="403">
        <v>976</v>
      </c>
      <c r="D86" s="452">
        <v>1058</v>
      </c>
      <c r="E86" s="452">
        <v>1028</v>
      </c>
      <c r="F86" s="452">
        <v>598</v>
      </c>
      <c r="G86" s="447"/>
      <c r="H86" s="447"/>
      <c r="I86" s="447"/>
      <c r="J86" s="447"/>
      <c r="K86" s="447">
        <v>290</v>
      </c>
      <c r="L86" s="447">
        <v>322</v>
      </c>
      <c r="M86" s="447">
        <v>305</v>
      </c>
      <c r="N86" s="447">
        <v>223</v>
      </c>
      <c r="O86" s="447"/>
      <c r="P86" s="447"/>
      <c r="Q86" s="447"/>
      <c r="R86" s="448"/>
    </row>
    <row r="87" spans="1:18" x14ac:dyDescent="0.2">
      <c r="A87" s="312" t="s">
        <v>94</v>
      </c>
      <c r="B87" s="313" t="s">
        <v>95</v>
      </c>
      <c r="C87" s="327">
        <f>SUM(C76:C86)</f>
        <v>976</v>
      </c>
      <c r="D87" s="328">
        <f>SUM(D76:D86)</f>
        <v>1058</v>
      </c>
      <c r="E87" s="328">
        <f>SUM(E76:E86)</f>
        <v>1028</v>
      </c>
      <c r="F87" s="328">
        <f>SUM(F76:F86)</f>
        <v>598</v>
      </c>
      <c r="G87" s="328"/>
      <c r="H87" s="328">
        <f>SUM(H76:H86)</f>
        <v>0</v>
      </c>
      <c r="I87" s="328">
        <f>SUM(I76:I86)</f>
        <v>0</v>
      </c>
      <c r="J87" s="328">
        <f>SUM(J76:J86)</f>
        <v>0</v>
      </c>
      <c r="K87" s="328"/>
      <c r="L87" s="328">
        <f>SUM(L76:L86)</f>
        <v>322</v>
      </c>
      <c r="M87" s="328">
        <f>SUM(M76:M86)</f>
        <v>305</v>
      </c>
      <c r="N87" s="328">
        <f>SUM(N76:N86)</f>
        <v>223</v>
      </c>
      <c r="O87" s="328"/>
      <c r="P87" s="328">
        <f>SUM(P76:P86)</f>
        <v>0</v>
      </c>
      <c r="Q87" s="328">
        <f>SUM(Q76:Q86)</f>
        <v>0</v>
      </c>
      <c r="R87" s="329">
        <f>SUM(R76:R86)</f>
        <v>0</v>
      </c>
    </row>
    <row r="88" spans="1:18" x14ac:dyDescent="0.2">
      <c r="A88" s="136" t="s">
        <v>595</v>
      </c>
      <c r="B88" s="314"/>
      <c r="C88" s="503"/>
      <c r="D88" s="504"/>
      <c r="E88" s="504"/>
      <c r="F88" s="504"/>
      <c r="G88" s="504"/>
      <c r="H88" s="504"/>
      <c r="I88" s="504"/>
      <c r="J88" s="504"/>
      <c r="K88" s="504"/>
      <c r="L88" s="504"/>
      <c r="M88" s="504"/>
      <c r="N88" s="504"/>
      <c r="O88" s="504"/>
      <c r="P88" s="504"/>
      <c r="Q88" s="504"/>
      <c r="R88" s="505"/>
    </row>
    <row r="89" spans="1:18" x14ac:dyDescent="0.2">
      <c r="A89" s="309" t="s">
        <v>483</v>
      </c>
      <c r="B89" s="310" t="s">
        <v>482</v>
      </c>
      <c r="C89" s="324"/>
      <c r="D89" s="325"/>
      <c r="E89" s="325"/>
      <c r="F89" s="325"/>
      <c r="G89" s="325"/>
      <c r="H89" s="325"/>
      <c r="I89" s="325"/>
      <c r="J89" s="325"/>
      <c r="K89" s="325"/>
      <c r="L89" s="325"/>
      <c r="M89" s="325"/>
      <c r="N89" s="325"/>
      <c r="O89" s="325"/>
      <c r="P89" s="325"/>
      <c r="Q89" s="325"/>
      <c r="R89" s="326"/>
    </row>
    <row r="90" spans="1:18" x14ac:dyDescent="0.2">
      <c r="A90" s="134" t="s">
        <v>497</v>
      </c>
      <c r="B90" s="311" t="s">
        <v>484</v>
      </c>
      <c r="C90" s="386"/>
      <c r="D90" s="199"/>
      <c r="E90" s="199"/>
      <c r="F90" s="199"/>
      <c r="G90" s="199"/>
      <c r="H90" s="199"/>
      <c r="I90" s="199"/>
      <c r="J90" s="199"/>
      <c r="K90" s="199"/>
      <c r="L90" s="199"/>
      <c r="M90" s="199"/>
      <c r="N90" s="199"/>
      <c r="O90" s="199"/>
      <c r="P90" s="199"/>
      <c r="Q90" s="199"/>
      <c r="R90" s="200"/>
    </row>
    <row r="91" spans="1:18" x14ac:dyDescent="0.2">
      <c r="A91" s="134" t="s">
        <v>498</v>
      </c>
      <c r="B91" s="311" t="s">
        <v>485</v>
      </c>
      <c r="C91" s="386"/>
      <c r="D91" s="199"/>
      <c r="E91" s="199"/>
      <c r="F91" s="199"/>
      <c r="G91" s="199"/>
      <c r="H91" s="199"/>
      <c r="I91" s="199"/>
      <c r="J91" s="199"/>
      <c r="K91" s="199"/>
      <c r="L91" s="199"/>
      <c r="M91" s="199"/>
      <c r="N91" s="199"/>
      <c r="O91" s="199"/>
      <c r="P91" s="199"/>
      <c r="Q91" s="199"/>
      <c r="R91" s="200"/>
    </row>
    <row r="92" spans="1:18" x14ac:dyDescent="0.2">
      <c r="A92" s="134" t="s">
        <v>499</v>
      </c>
      <c r="B92" s="311" t="s">
        <v>486</v>
      </c>
      <c r="C92" s="386"/>
      <c r="D92" s="199"/>
      <c r="E92" s="199"/>
      <c r="F92" s="199"/>
      <c r="G92" s="199"/>
      <c r="H92" s="199"/>
      <c r="I92" s="199"/>
      <c r="J92" s="199"/>
      <c r="K92" s="199"/>
      <c r="L92" s="199"/>
      <c r="M92" s="199"/>
      <c r="N92" s="199"/>
      <c r="O92" s="199"/>
      <c r="P92" s="199"/>
      <c r="Q92" s="199"/>
      <c r="R92" s="200"/>
    </row>
    <row r="93" spans="1:18" x14ac:dyDescent="0.2">
      <c r="A93" s="134" t="s">
        <v>500</v>
      </c>
      <c r="B93" s="311" t="s">
        <v>487</v>
      </c>
      <c r="C93" s="386"/>
      <c r="D93" s="199"/>
      <c r="E93" s="199"/>
      <c r="F93" s="199"/>
      <c r="G93" s="199"/>
      <c r="H93" s="199"/>
      <c r="I93" s="199"/>
      <c r="J93" s="199"/>
      <c r="K93" s="199"/>
      <c r="L93" s="199"/>
      <c r="M93" s="199"/>
      <c r="N93" s="199"/>
      <c r="O93" s="199"/>
      <c r="P93" s="199"/>
      <c r="Q93" s="199"/>
      <c r="R93" s="200"/>
    </row>
    <row r="94" spans="1:18" x14ac:dyDescent="0.2">
      <c r="A94" s="134" t="s">
        <v>501</v>
      </c>
      <c r="B94" s="311" t="s">
        <v>488</v>
      </c>
      <c r="C94" s="386"/>
      <c r="D94" s="199"/>
      <c r="E94" s="199"/>
      <c r="F94" s="199"/>
      <c r="G94" s="199"/>
      <c r="H94" s="199"/>
      <c r="I94" s="199"/>
      <c r="J94" s="199"/>
      <c r="K94" s="199"/>
      <c r="L94" s="199"/>
      <c r="M94" s="199"/>
      <c r="N94" s="199"/>
      <c r="O94" s="199"/>
      <c r="P94" s="199"/>
      <c r="Q94" s="199"/>
      <c r="R94" s="200"/>
    </row>
    <row r="95" spans="1:18" x14ac:dyDescent="0.2">
      <c r="A95" s="134" t="s">
        <v>502</v>
      </c>
      <c r="B95" s="311" t="s">
        <v>489</v>
      </c>
      <c r="C95" s="386"/>
      <c r="D95" s="199"/>
      <c r="E95" s="199"/>
      <c r="F95" s="199"/>
      <c r="G95" s="199"/>
      <c r="H95" s="199"/>
      <c r="I95" s="199"/>
      <c r="J95" s="199"/>
      <c r="K95" s="199"/>
      <c r="L95" s="199"/>
      <c r="M95" s="199"/>
      <c r="N95" s="199"/>
      <c r="O95" s="199"/>
      <c r="P95" s="199"/>
      <c r="Q95" s="199"/>
      <c r="R95" s="200"/>
    </row>
    <row r="96" spans="1:18" x14ac:dyDescent="0.2">
      <c r="A96" s="134" t="s">
        <v>496</v>
      </c>
      <c r="B96" s="311" t="s">
        <v>490</v>
      </c>
      <c r="C96" s="386"/>
      <c r="D96" s="199"/>
      <c r="E96" s="199"/>
      <c r="F96" s="199"/>
      <c r="G96" s="199"/>
      <c r="H96" s="199"/>
      <c r="I96" s="199"/>
      <c r="J96" s="199"/>
      <c r="K96" s="199"/>
      <c r="L96" s="199"/>
      <c r="M96" s="199"/>
      <c r="N96" s="199"/>
      <c r="O96" s="199"/>
      <c r="P96" s="199"/>
      <c r="Q96" s="199"/>
      <c r="R96" s="200"/>
    </row>
    <row r="97" spans="1:18" x14ac:dyDescent="0.2">
      <c r="A97" s="134" t="s">
        <v>503</v>
      </c>
      <c r="B97" s="311" t="s">
        <v>491</v>
      </c>
      <c r="C97" s="386"/>
      <c r="D97" s="199"/>
      <c r="E97" s="199"/>
      <c r="F97" s="199"/>
      <c r="G97" s="199"/>
      <c r="H97" s="199"/>
      <c r="I97" s="199"/>
      <c r="J97" s="199"/>
      <c r="K97" s="199"/>
      <c r="L97" s="199"/>
      <c r="M97" s="199"/>
      <c r="N97" s="199"/>
      <c r="O97" s="447">
        <v>11</v>
      </c>
      <c r="P97" s="447">
        <v>11</v>
      </c>
      <c r="Q97" s="447">
        <v>10</v>
      </c>
      <c r="R97" s="448">
        <v>10</v>
      </c>
    </row>
    <row r="98" spans="1:18" x14ac:dyDescent="0.2">
      <c r="A98" s="134" t="s">
        <v>504</v>
      </c>
      <c r="B98" s="311" t="s">
        <v>492</v>
      </c>
      <c r="C98" s="386"/>
      <c r="D98" s="199"/>
      <c r="E98" s="199"/>
      <c r="F98" s="199"/>
      <c r="G98" s="199"/>
      <c r="H98" s="199"/>
      <c r="I98" s="199"/>
      <c r="J98" s="199"/>
      <c r="K98" s="199"/>
      <c r="L98" s="199"/>
      <c r="M98" s="199"/>
      <c r="N98" s="199"/>
      <c r="O98" s="199"/>
      <c r="P98" s="199"/>
      <c r="Q98" s="199"/>
      <c r="R98" s="200"/>
    </row>
    <row r="99" spans="1:18" x14ac:dyDescent="0.2">
      <c r="A99" s="134" t="s">
        <v>505</v>
      </c>
      <c r="B99" s="311" t="s">
        <v>493</v>
      </c>
      <c r="C99" s="201"/>
      <c r="D99" s="202"/>
      <c r="E99" s="202"/>
      <c r="F99" s="202"/>
      <c r="G99" s="202"/>
      <c r="H99" s="202"/>
      <c r="I99" s="202"/>
      <c r="J99" s="202"/>
      <c r="K99" s="202"/>
      <c r="L99" s="202"/>
      <c r="M99" s="202"/>
      <c r="N99" s="202"/>
      <c r="O99" s="202"/>
      <c r="P99" s="202"/>
      <c r="Q99" s="202"/>
      <c r="R99" s="203"/>
    </row>
    <row r="100" spans="1:18" x14ac:dyDescent="0.2">
      <c r="A100" s="134" t="s">
        <v>495</v>
      </c>
      <c r="B100" s="311" t="s">
        <v>494</v>
      </c>
      <c r="C100" s="201"/>
      <c r="D100" s="202"/>
      <c r="E100" s="202"/>
      <c r="F100" s="202"/>
      <c r="G100" s="202"/>
      <c r="H100" s="202"/>
      <c r="I100" s="202"/>
      <c r="J100" s="202"/>
      <c r="K100" s="202"/>
      <c r="L100" s="202"/>
      <c r="M100" s="202"/>
      <c r="N100" s="202"/>
      <c r="O100" s="202"/>
      <c r="P100" s="202"/>
      <c r="Q100" s="202"/>
      <c r="R100" s="203"/>
    </row>
    <row r="101" spans="1:18" x14ac:dyDescent="0.2">
      <c r="A101" s="312" t="s">
        <v>94</v>
      </c>
      <c r="B101" s="313" t="s">
        <v>95</v>
      </c>
      <c r="C101" s="327"/>
      <c r="D101" s="328">
        <f>SUM(D90:D100)</f>
        <v>0</v>
      </c>
      <c r="E101" s="328">
        <f>SUM(E90:E100)</f>
        <v>0</v>
      </c>
      <c r="F101" s="328">
        <f>SUM(F90:F100)</f>
        <v>0</v>
      </c>
      <c r="G101" s="328"/>
      <c r="H101" s="328">
        <f>SUM(H90:H100)</f>
        <v>0</v>
      </c>
      <c r="I101" s="328">
        <f>SUM(I90:I100)</f>
        <v>0</v>
      </c>
      <c r="J101" s="328">
        <f>SUM(J90:J100)</f>
        <v>0</v>
      </c>
      <c r="K101" s="328"/>
      <c r="L101" s="328">
        <f>SUM(L90:L100)</f>
        <v>0</v>
      </c>
      <c r="M101" s="328">
        <f>SUM(M90:M100)</f>
        <v>0</v>
      </c>
      <c r="N101" s="328">
        <f>SUM(N90:N100)</f>
        <v>0</v>
      </c>
      <c r="O101" s="328"/>
      <c r="P101" s="328">
        <f>SUM(P90:P100)</f>
        <v>11</v>
      </c>
      <c r="Q101" s="328">
        <f>SUM(Q90:Q100)</f>
        <v>10</v>
      </c>
      <c r="R101" s="329">
        <f>SUM(R90:R100)</f>
        <v>10</v>
      </c>
    </row>
    <row r="102" spans="1:18" x14ac:dyDescent="0.2">
      <c r="A102" s="136" t="s">
        <v>594</v>
      </c>
      <c r="B102" s="574"/>
      <c r="C102" s="575"/>
      <c r="D102" s="575"/>
      <c r="E102" s="575"/>
      <c r="F102" s="575"/>
      <c r="G102" s="575"/>
      <c r="H102" s="575"/>
      <c r="I102" s="575"/>
      <c r="J102" s="575"/>
      <c r="K102" s="575"/>
      <c r="L102" s="575"/>
      <c r="M102" s="575"/>
      <c r="N102" s="575"/>
      <c r="O102" s="575"/>
      <c r="P102" s="575"/>
      <c r="Q102" s="575"/>
      <c r="R102" s="576"/>
    </row>
    <row r="103" spans="1:18" x14ac:dyDescent="0.2">
      <c r="A103" s="309" t="s">
        <v>483</v>
      </c>
      <c r="B103" s="310" t="s">
        <v>482</v>
      </c>
      <c r="C103" s="324"/>
      <c r="D103" s="325"/>
      <c r="E103" s="325"/>
      <c r="F103" s="325"/>
      <c r="G103" s="325"/>
      <c r="H103" s="325"/>
      <c r="I103" s="325"/>
      <c r="J103" s="325"/>
      <c r="K103" s="325"/>
      <c r="L103" s="325"/>
      <c r="M103" s="325"/>
      <c r="N103" s="325"/>
      <c r="O103" s="325"/>
      <c r="P103" s="325"/>
      <c r="Q103" s="325"/>
      <c r="R103" s="326"/>
    </row>
    <row r="104" spans="1:18" x14ac:dyDescent="0.2">
      <c r="A104" s="134" t="s">
        <v>497</v>
      </c>
      <c r="B104" s="311" t="s">
        <v>484</v>
      </c>
      <c r="C104" s="199">
        <f t="shared" ref="C104:R114" si="0">SUM(C6,C20,C34,C48,C62,C76,C90)</f>
        <v>0</v>
      </c>
      <c r="D104" s="199">
        <f t="shared" si="0"/>
        <v>0</v>
      </c>
      <c r="E104" s="199">
        <f t="shared" si="0"/>
        <v>0</v>
      </c>
      <c r="F104" s="199">
        <f t="shared" si="0"/>
        <v>0</v>
      </c>
      <c r="G104" s="199">
        <f t="shared" si="0"/>
        <v>0</v>
      </c>
      <c r="H104" s="199">
        <f t="shared" si="0"/>
        <v>0</v>
      </c>
      <c r="I104" s="199">
        <f t="shared" si="0"/>
        <v>0</v>
      </c>
      <c r="J104" s="199">
        <f t="shared" si="0"/>
        <v>0</v>
      </c>
      <c r="K104" s="199">
        <f t="shared" si="0"/>
        <v>0</v>
      </c>
      <c r="L104" s="199">
        <f t="shared" si="0"/>
        <v>0</v>
      </c>
      <c r="M104" s="199">
        <f t="shared" si="0"/>
        <v>0</v>
      </c>
      <c r="N104" s="199">
        <f t="shared" si="0"/>
        <v>0</v>
      </c>
      <c r="O104" s="199">
        <f t="shared" si="0"/>
        <v>0</v>
      </c>
      <c r="P104" s="199">
        <f t="shared" si="0"/>
        <v>0</v>
      </c>
      <c r="Q104" s="199">
        <f t="shared" si="0"/>
        <v>0</v>
      </c>
      <c r="R104" s="199">
        <f t="shared" si="0"/>
        <v>0</v>
      </c>
    </row>
    <row r="105" spans="1:18" x14ac:dyDescent="0.2">
      <c r="A105" s="134" t="s">
        <v>498</v>
      </c>
      <c r="B105" s="311" t="s">
        <v>485</v>
      </c>
      <c r="C105" s="199">
        <f t="shared" si="0"/>
        <v>0</v>
      </c>
      <c r="D105" s="199">
        <f t="shared" si="0"/>
        <v>0</v>
      </c>
      <c r="E105" s="199">
        <f t="shared" si="0"/>
        <v>0</v>
      </c>
      <c r="F105" s="199">
        <f t="shared" si="0"/>
        <v>0</v>
      </c>
      <c r="G105" s="199">
        <f t="shared" si="0"/>
        <v>229</v>
      </c>
      <c r="H105" s="199">
        <f t="shared" si="0"/>
        <v>229</v>
      </c>
      <c r="I105" s="199">
        <f t="shared" si="0"/>
        <v>80</v>
      </c>
      <c r="J105" s="199">
        <f t="shared" si="0"/>
        <v>51</v>
      </c>
      <c r="K105" s="199">
        <f t="shared" si="0"/>
        <v>95</v>
      </c>
      <c r="L105" s="199">
        <f t="shared" si="0"/>
        <v>96</v>
      </c>
      <c r="M105" s="199">
        <f t="shared" si="0"/>
        <v>77</v>
      </c>
      <c r="N105" s="199">
        <f t="shared" si="0"/>
        <v>60</v>
      </c>
      <c r="O105" s="199">
        <f t="shared" si="0"/>
        <v>6</v>
      </c>
      <c r="P105" s="199">
        <f t="shared" si="0"/>
        <v>6</v>
      </c>
      <c r="Q105" s="199">
        <f t="shared" si="0"/>
        <v>3</v>
      </c>
      <c r="R105" s="199">
        <f t="shared" si="0"/>
        <v>4</v>
      </c>
    </row>
    <row r="106" spans="1:18" x14ac:dyDescent="0.2">
      <c r="A106" s="134" t="s">
        <v>499</v>
      </c>
      <c r="B106" s="311" t="s">
        <v>486</v>
      </c>
      <c r="C106" s="199">
        <f>SUM(C8,C22,C36,C50,C64,C78,C92)</f>
        <v>1416</v>
      </c>
      <c r="D106" s="199">
        <f>SUM(D8,D22,D36,D50,D64,D78,D92)</f>
        <v>1447</v>
      </c>
      <c r="E106" s="199">
        <f t="shared" si="0"/>
        <v>381</v>
      </c>
      <c r="F106" s="199">
        <f t="shared" si="0"/>
        <v>297</v>
      </c>
      <c r="G106" s="199">
        <f t="shared" si="0"/>
        <v>0</v>
      </c>
      <c r="H106" s="199">
        <f t="shared" si="0"/>
        <v>0</v>
      </c>
      <c r="I106" s="199">
        <f t="shared" si="0"/>
        <v>0</v>
      </c>
      <c r="J106" s="199">
        <f t="shared" si="0"/>
        <v>0</v>
      </c>
      <c r="K106" s="199">
        <f t="shared" si="0"/>
        <v>335</v>
      </c>
      <c r="L106" s="199">
        <f t="shared" si="0"/>
        <v>352</v>
      </c>
      <c r="M106" s="199">
        <f t="shared" si="0"/>
        <v>223</v>
      </c>
      <c r="N106" s="199">
        <f t="shared" si="0"/>
        <v>197</v>
      </c>
      <c r="O106" s="199">
        <f t="shared" si="0"/>
        <v>15</v>
      </c>
      <c r="P106" s="199">
        <f t="shared" si="0"/>
        <v>15</v>
      </c>
      <c r="Q106" s="199">
        <f t="shared" si="0"/>
        <v>7</v>
      </c>
      <c r="R106" s="199">
        <f t="shared" si="0"/>
        <v>7</v>
      </c>
    </row>
    <row r="107" spans="1:18" x14ac:dyDescent="0.2">
      <c r="A107" s="134" t="s">
        <v>500</v>
      </c>
      <c r="B107" s="311" t="s">
        <v>487</v>
      </c>
      <c r="C107" s="199">
        <f>SUM(C9,C23,C37,C51,C65,C79,C93)</f>
        <v>0</v>
      </c>
      <c r="D107" s="199">
        <f t="shared" si="0"/>
        <v>0</v>
      </c>
      <c r="E107" s="199">
        <f t="shared" si="0"/>
        <v>0</v>
      </c>
      <c r="F107" s="199">
        <f t="shared" si="0"/>
        <v>0</v>
      </c>
      <c r="G107" s="199">
        <f t="shared" si="0"/>
        <v>0</v>
      </c>
      <c r="H107" s="199">
        <f t="shared" si="0"/>
        <v>0</v>
      </c>
      <c r="I107" s="199">
        <f t="shared" si="0"/>
        <v>0</v>
      </c>
      <c r="J107" s="199">
        <f t="shared" si="0"/>
        <v>0</v>
      </c>
      <c r="K107" s="199">
        <f t="shared" si="0"/>
        <v>0</v>
      </c>
      <c r="L107" s="199">
        <f t="shared" si="0"/>
        <v>0</v>
      </c>
      <c r="M107" s="199">
        <f t="shared" si="0"/>
        <v>0</v>
      </c>
      <c r="N107" s="199">
        <f t="shared" si="0"/>
        <v>0</v>
      </c>
      <c r="O107" s="199">
        <f t="shared" si="0"/>
        <v>0</v>
      </c>
      <c r="P107" s="199">
        <f t="shared" si="0"/>
        <v>0</v>
      </c>
      <c r="Q107" s="199">
        <f t="shared" si="0"/>
        <v>0</v>
      </c>
      <c r="R107" s="199">
        <f t="shared" si="0"/>
        <v>0</v>
      </c>
    </row>
    <row r="108" spans="1:18" x14ac:dyDescent="0.2">
      <c r="A108" s="134" t="s">
        <v>501</v>
      </c>
      <c r="B108" s="311" t="s">
        <v>488</v>
      </c>
      <c r="C108" s="199">
        <f>SUM(C10,C24,C38,C52,C66,C80,C94)</f>
        <v>2358</v>
      </c>
      <c r="D108" s="199">
        <f t="shared" si="0"/>
        <v>2538</v>
      </c>
      <c r="E108" s="199">
        <f t="shared" si="0"/>
        <v>1134</v>
      </c>
      <c r="F108" s="199">
        <f t="shared" si="0"/>
        <v>997</v>
      </c>
      <c r="G108" s="199">
        <f t="shared" si="0"/>
        <v>0</v>
      </c>
      <c r="H108" s="199">
        <f t="shared" si="0"/>
        <v>0</v>
      </c>
      <c r="I108" s="199">
        <f t="shared" si="0"/>
        <v>0</v>
      </c>
      <c r="J108" s="199">
        <f t="shared" si="0"/>
        <v>0</v>
      </c>
      <c r="K108" s="199">
        <f t="shared" si="0"/>
        <v>1242</v>
      </c>
      <c r="L108" s="199">
        <f t="shared" si="0"/>
        <v>1391</v>
      </c>
      <c r="M108" s="199">
        <f t="shared" si="0"/>
        <v>791</v>
      </c>
      <c r="N108" s="199">
        <f t="shared" si="0"/>
        <v>684</v>
      </c>
      <c r="O108" s="199">
        <f t="shared" si="0"/>
        <v>64</v>
      </c>
      <c r="P108" s="199">
        <f t="shared" si="0"/>
        <v>65</v>
      </c>
      <c r="Q108" s="199">
        <f t="shared" si="0"/>
        <v>35</v>
      </c>
      <c r="R108" s="199">
        <f t="shared" si="0"/>
        <v>35</v>
      </c>
    </row>
    <row r="109" spans="1:18" x14ac:dyDescent="0.2">
      <c r="A109" s="134" t="s">
        <v>502</v>
      </c>
      <c r="B109" s="311" t="s">
        <v>489</v>
      </c>
      <c r="C109" s="199">
        <f t="shared" si="0"/>
        <v>0</v>
      </c>
      <c r="D109" s="199">
        <f t="shared" si="0"/>
        <v>0</v>
      </c>
      <c r="E109" s="199">
        <f t="shared" si="0"/>
        <v>0</v>
      </c>
      <c r="F109" s="199">
        <f t="shared" si="0"/>
        <v>0</v>
      </c>
      <c r="G109" s="199">
        <f t="shared" si="0"/>
        <v>0</v>
      </c>
      <c r="H109" s="199">
        <f t="shared" si="0"/>
        <v>0</v>
      </c>
      <c r="I109" s="199">
        <f t="shared" si="0"/>
        <v>0</v>
      </c>
      <c r="J109" s="199">
        <f t="shared" si="0"/>
        <v>0</v>
      </c>
      <c r="K109" s="199">
        <f t="shared" si="0"/>
        <v>37</v>
      </c>
      <c r="L109" s="199">
        <f t="shared" si="0"/>
        <v>37</v>
      </c>
      <c r="M109" s="199">
        <f t="shared" si="0"/>
        <v>32</v>
      </c>
      <c r="N109" s="199">
        <f t="shared" si="0"/>
        <v>24</v>
      </c>
      <c r="O109" s="199">
        <f t="shared" si="0"/>
        <v>18</v>
      </c>
      <c r="P109" s="199">
        <f t="shared" si="0"/>
        <v>18</v>
      </c>
      <c r="Q109" s="199">
        <f t="shared" si="0"/>
        <v>16</v>
      </c>
      <c r="R109" s="199">
        <f t="shared" si="0"/>
        <v>16</v>
      </c>
    </row>
    <row r="110" spans="1:18" x14ac:dyDescent="0.2">
      <c r="A110" s="134" t="s">
        <v>496</v>
      </c>
      <c r="B110" s="311" t="s">
        <v>490</v>
      </c>
      <c r="C110" s="199">
        <f>SUM(C12,C26,C40,C54,C68,C82,C96)</f>
        <v>671</v>
      </c>
      <c r="D110" s="199">
        <f t="shared" si="0"/>
        <v>707</v>
      </c>
      <c r="E110" s="199">
        <f t="shared" si="0"/>
        <v>707</v>
      </c>
      <c r="F110" s="199">
        <f t="shared" si="0"/>
        <v>351</v>
      </c>
      <c r="G110" s="199">
        <f t="shared" si="0"/>
        <v>0</v>
      </c>
      <c r="H110" s="199">
        <f t="shared" si="0"/>
        <v>0</v>
      </c>
      <c r="I110" s="199">
        <f t="shared" si="0"/>
        <v>0</v>
      </c>
      <c r="J110" s="199">
        <f t="shared" si="0"/>
        <v>0</v>
      </c>
      <c r="K110" s="199">
        <f t="shared" si="0"/>
        <v>243</v>
      </c>
      <c r="L110" s="199">
        <f t="shared" si="0"/>
        <v>246</v>
      </c>
      <c r="M110" s="199">
        <f t="shared" si="0"/>
        <v>153</v>
      </c>
      <c r="N110" s="199">
        <f t="shared" si="0"/>
        <v>108</v>
      </c>
      <c r="O110" s="199">
        <f t="shared" si="0"/>
        <v>42</v>
      </c>
      <c r="P110" s="199">
        <f t="shared" si="0"/>
        <v>43</v>
      </c>
      <c r="Q110" s="199">
        <f t="shared" si="0"/>
        <v>25</v>
      </c>
      <c r="R110" s="199">
        <f t="shared" si="0"/>
        <v>25</v>
      </c>
    </row>
    <row r="111" spans="1:18" x14ac:dyDescent="0.2">
      <c r="A111" s="134" t="s">
        <v>503</v>
      </c>
      <c r="B111" s="311" t="s">
        <v>491</v>
      </c>
      <c r="C111" s="199">
        <f>SUM(C13,C27,C41,C55,C69,C83,C97)</f>
        <v>1525</v>
      </c>
      <c r="D111" s="199">
        <f t="shared" si="0"/>
        <v>1669</v>
      </c>
      <c r="E111" s="199">
        <f t="shared" si="0"/>
        <v>1481</v>
      </c>
      <c r="F111" s="199">
        <f t="shared" si="0"/>
        <v>892</v>
      </c>
      <c r="G111" s="199">
        <f t="shared" si="0"/>
        <v>0</v>
      </c>
      <c r="H111" s="199">
        <f t="shared" si="0"/>
        <v>0</v>
      </c>
      <c r="I111" s="199">
        <f t="shared" si="0"/>
        <v>0</v>
      </c>
      <c r="J111" s="199">
        <f t="shared" si="0"/>
        <v>0</v>
      </c>
      <c r="K111" s="199">
        <f t="shared" si="0"/>
        <v>314</v>
      </c>
      <c r="L111" s="199">
        <f t="shared" si="0"/>
        <v>328</v>
      </c>
      <c r="M111" s="199">
        <f t="shared" si="0"/>
        <v>243</v>
      </c>
      <c r="N111" s="199">
        <f t="shared" si="0"/>
        <v>173</v>
      </c>
      <c r="O111" s="199">
        <f t="shared" si="0"/>
        <v>30</v>
      </c>
      <c r="P111" s="199">
        <f t="shared" si="0"/>
        <v>30</v>
      </c>
      <c r="Q111" s="199">
        <f t="shared" si="0"/>
        <v>24</v>
      </c>
      <c r="R111" s="199">
        <f t="shared" si="0"/>
        <v>22</v>
      </c>
    </row>
    <row r="112" spans="1:18" x14ac:dyDescent="0.2">
      <c r="A112" s="134" t="s">
        <v>504</v>
      </c>
      <c r="B112" s="311" t="s">
        <v>492</v>
      </c>
      <c r="C112" s="199">
        <f t="shared" si="0"/>
        <v>0</v>
      </c>
      <c r="D112" s="199">
        <f t="shared" si="0"/>
        <v>0</v>
      </c>
      <c r="E112" s="199">
        <f t="shared" si="0"/>
        <v>0</v>
      </c>
      <c r="F112" s="199">
        <f t="shared" si="0"/>
        <v>0</v>
      </c>
      <c r="G112" s="199">
        <f t="shared" si="0"/>
        <v>0</v>
      </c>
      <c r="H112" s="199">
        <f t="shared" si="0"/>
        <v>0</v>
      </c>
      <c r="I112" s="199">
        <f t="shared" si="0"/>
        <v>0</v>
      </c>
      <c r="J112" s="199">
        <f t="shared" si="0"/>
        <v>0</v>
      </c>
      <c r="K112" s="199">
        <f t="shared" si="0"/>
        <v>0</v>
      </c>
      <c r="L112" s="199">
        <f t="shared" si="0"/>
        <v>0</v>
      </c>
      <c r="M112" s="199">
        <f t="shared" si="0"/>
        <v>0</v>
      </c>
      <c r="N112" s="199">
        <f t="shared" si="0"/>
        <v>0</v>
      </c>
      <c r="O112" s="199">
        <f t="shared" si="0"/>
        <v>0</v>
      </c>
      <c r="P112" s="199">
        <f t="shared" si="0"/>
        <v>0</v>
      </c>
      <c r="Q112" s="199">
        <f t="shared" si="0"/>
        <v>0</v>
      </c>
      <c r="R112" s="199">
        <f t="shared" si="0"/>
        <v>0</v>
      </c>
    </row>
    <row r="113" spans="1:18" x14ac:dyDescent="0.2">
      <c r="A113" s="134" t="s">
        <v>505</v>
      </c>
      <c r="B113" s="311" t="s">
        <v>493</v>
      </c>
      <c r="C113" s="202">
        <f>SUM(C15,C29,C43,C57,C71,C85,C99)</f>
        <v>1226</v>
      </c>
      <c r="D113" s="202">
        <f t="shared" si="0"/>
        <v>1410</v>
      </c>
      <c r="E113" s="202">
        <f t="shared" si="0"/>
        <v>573</v>
      </c>
      <c r="F113" s="202">
        <f t="shared" si="0"/>
        <v>454</v>
      </c>
      <c r="G113" s="202">
        <f t="shared" si="0"/>
        <v>0</v>
      </c>
      <c r="H113" s="202">
        <f t="shared" si="0"/>
        <v>0</v>
      </c>
      <c r="I113" s="202">
        <f t="shared" si="0"/>
        <v>0</v>
      </c>
      <c r="J113" s="202">
        <f t="shared" si="0"/>
        <v>0</v>
      </c>
      <c r="K113" s="202">
        <f t="shared" si="0"/>
        <v>0</v>
      </c>
      <c r="L113" s="202">
        <f t="shared" si="0"/>
        <v>0</v>
      </c>
      <c r="M113" s="202">
        <f t="shared" si="0"/>
        <v>0</v>
      </c>
      <c r="N113" s="202">
        <f t="shared" si="0"/>
        <v>0</v>
      </c>
      <c r="O113" s="202">
        <f t="shared" si="0"/>
        <v>0</v>
      </c>
      <c r="P113" s="202">
        <f t="shared" si="0"/>
        <v>0</v>
      </c>
      <c r="Q113" s="202">
        <f t="shared" si="0"/>
        <v>0</v>
      </c>
      <c r="R113" s="202">
        <f t="shared" si="0"/>
        <v>0</v>
      </c>
    </row>
    <row r="114" spans="1:18" x14ac:dyDescent="0.2">
      <c r="A114" s="134" t="s">
        <v>495</v>
      </c>
      <c r="B114" s="311" t="s">
        <v>494</v>
      </c>
      <c r="C114" s="202">
        <f>SUM(C16,C30,C44,C58,C72,C86,C100)</f>
        <v>1219</v>
      </c>
      <c r="D114" s="202">
        <f t="shared" si="0"/>
        <v>1307</v>
      </c>
      <c r="E114" s="202">
        <f t="shared" si="0"/>
        <v>1277</v>
      </c>
      <c r="F114" s="202">
        <f t="shared" si="0"/>
        <v>712</v>
      </c>
      <c r="G114" s="202">
        <f t="shared" si="0"/>
        <v>0</v>
      </c>
      <c r="H114" s="202">
        <f t="shared" si="0"/>
        <v>0</v>
      </c>
      <c r="I114" s="202">
        <f t="shared" si="0"/>
        <v>0</v>
      </c>
      <c r="J114" s="202">
        <f t="shared" si="0"/>
        <v>0</v>
      </c>
      <c r="K114" s="202">
        <f t="shared" si="0"/>
        <v>366</v>
      </c>
      <c r="L114" s="202">
        <f t="shared" si="0"/>
        <v>403</v>
      </c>
      <c r="M114" s="202">
        <f t="shared" si="0"/>
        <v>386</v>
      </c>
      <c r="N114" s="202">
        <f t="shared" si="0"/>
        <v>278</v>
      </c>
      <c r="O114" s="202">
        <f t="shared" si="0"/>
        <v>0</v>
      </c>
      <c r="P114" s="202">
        <f t="shared" si="0"/>
        <v>0</v>
      </c>
      <c r="Q114" s="202">
        <f t="shared" si="0"/>
        <v>0</v>
      </c>
      <c r="R114" s="202">
        <f t="shared" si="0"/>
        <v>0</v>
      </c>
    </row>
    <row r="115" spans="1:18" ht="13.5" thickBot="1" x14ac:dyDescent="0.25">
      <c r="A115" s="135" t="s">
        <v>108</v>
      </c>
      <c r="B115" s="137" t="s">
        <v>95</v>
      </c>
      <c r="C115" s="214">
        <f>SUM(C104:C114)</f>
        <v>8415</v>
      </c>
      <c r="D115" s="204">
        <f>SUM(D104:D114)</f>
        <v>9078</v>
      </c>
      <c r="E115" s="204">
        <f>SUM(E104:E114)</f>
        <v>5553</v>
      </c>
      <c r="F115" s="204">
        <f>SUM(F104:F114)</f>
        <v>3703</v>
      </c>
      <c r="G115" s="214">
        <f>SUM(G104:G114)</f>
        <v>229</v>
      </c>
      <c r="H115" s="204">
        <f>SUM(H104:H113)</f>
        <v>229</v>
      </c>
      <c r="I115" s="204">
        <f t="shared" ref="I115:O115" si="1">SUM(I104:I114)</f>
        <v>80</v>
      </c>
      <c r="J115" s="204">
        <f t="shared" si="1"/>
        <v>51</v>
      </c>
      <c r="K115" s="214">
        <f t="shared" si="1"/>
        <v>2632</v>
      </c>
      <c r="L115" s="204">
        <f t="shared" si="1"/>
        <v>2853</v>
      </c>
      <c r="M115" s="204">
        <f t="shared" si="1"/>
        <v>1905</v>
      </c>
      <c r="N115" s="204">
        <f t="shared" si="1"/>
        <v>1524</v>
      </c>
      <c r="O115" s="214">
        <f t="shared" si="1"/>
        <v>175</v>
      </c>
      <c r="P115" s="204">
        <f>SUM(P104:P113)</f>
        <v>177</v>
      </c>
      <c r="Q115" s="204">
        <f>SUM(Q104:Q114)</f>
        <v>110</v>
      </c>
      <c r="R115" s="205">
        <f>SUM(R104:R114)</f>
        <v>109</v>
      </c>
    </row>
    <row r="117" spans="1:18" x14ac:dyDescent="0.2">
      <c r="A117" s="4" t="s">
        <v>139</v>
      </c>
    </row>
    <row r="118" spans="1:18" x14ac:dyDescent="0.2">
      <c r="A118" s="2" t="s">
        <v>5</v>
      </c>
      <c r="C118" s="4"/>
    </row>
    <row r="119" spans="1:18" x14ac:dyDescent="0.2">
      <c r="A119" s="4" t="s">
        <v>6</v>
      </c>
    </row>
  </sheetData>
  <mergeCells count="14">
    <mergeCell ref="C32:R32"/>
    <mergeCell ref="C4:R4"/>
    <mergeCell ref="C18:R18"/>
    <mergeCell ref="A1:R1"/>
    <mergeCell ref="C2:F2"/>
    <mergeCell ref="G2:J2"/>
    <mergeCell ref="K2:N2"/>
    <mergeCell ref="O2:R2"/>
    <mergeCell ref="A2:B3"/>
    <mergeCell ref="C46:R46"/>
    <mergeCell ref="C60:R60"/>
    <mergeCell ref="C74:R74"/>
    <mergeCell ref="C88:R88"/>
    <mergeCell ref="B102:R102"/>
  </mergeCells>
  <pageMargins left="0.7" right="0.7" top="0.75" bottom="0.75" header="0.3" footer="0.3"/>
  <pageSetup paperSize="9"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workbookViewId="0">
      <selection activeCell="A2" sqref="A2:A3"/>
    </sheetView>
  </sheetViews>
  <sheetFormatPr defaultColWidth="9.140625" defaultRowHeight="15" x14ac:dyDescent="0.25"/>
  <cols>
    <col min="1" max="1" width="32"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0" width="13.28515625" style="1" customWidth="1"/>
    <col min="11" max="11" width="15.28515625" style="1" customWidth="1"/>
    <col min="12" max="12" width="13.28515625" style="1" customWidth="1"/>
    <col min="13" max="13" width="14.85546875" style="1" customWidth="1"/>
    <col min="14" max="14" width="11.85546875" style="1" customWidth="1"/>
    <col min="15" max="18" width="9.140625" style="50"/>
    <col min="19" max="16384" width="9.140625" style="1"/>
  </cols>
  <sheetData>
    <row r="1" spans="1:24" ht="42.75" customHeight="1" thickBot="1" x14ac:dyDescent="0.3">
      <c r="A1" s="585" t="s">
        <v>461</v>
      </c>
      <c r="B1" s="586"/>
      <c r="C1" s="586"/>
      <c r="D1" s="586"/>
      <c r="E1" s="586"/>
      <c r="F1" s="586"/>
      <c r="G1" s="586"/>
      <c r="H1" s="586"/>
      <c r="I1" s="586"/>
      <c r="J1" s="586"/>
      <c r="K1" s="586"/>
      <c r="L1" s="586"/>
      <c r="M1" s="587"/>
      <c r="N1" s="588"/>
    </row>
    <row r="2" spans="1:24" s="5" customFormat="1" ht="16.5" customHeight="1" x14ac:dyDescent="0.2">
      <c r="A2" s="592" t="s">
        <v>566</v>
      </c>
      <c r="B2" s="596" t="s">
        <v>19</v>
      </c>
      <c r="C2" s="597"/>
      <c r="D2" s="597"/>
      <c r="E2" s="597"/>
      <c r="F2" s="597"/>
      <c r="G2" s="597"/>
      <c r="H2" s="597"/>
      <c r="I2" s="598"/>
      <c r="J2" s="593" t="s">
        <v>512</v>
      </c>
      <c r="K2" s="594"/>
      <c r="L2" s="595"/>
      <c r="M2" s="589" t="s">
        <v>462</v>
      </c>
      <c r="N2" s="559" t="s">
        <v>86</v>
      </c>
      <c r="Q2" s="1"/>
      <c r="R2" s="1"/>
      <c r="S2" s="1"/>
      <c r="T2" s="1"/>
    </row>
    <row r="3" spans="1:24" s="5" customFormat="1" ht="52.5" customHeight="1" thickBot="1" x14ac:dyDescent="0.25">
      <c r="A3" s="570"/>
      <c r="B3" s="374" t="s">
        <v>123</v>
      </c>
      <c r="C3" s="374" t="s">
        <v>20</v>
      </c>
      <c r="D3" s="374" t="s">
        <v>21</v>
      </c>
      <c r="E3" s="374" t="s">
        <v>22</v>
      </c>
      <c r="F3" s="374" t="s">
        <v>23</v>
      </c>
      <c r="G3" s="374" t="s">
        <v>24</v>
      </c>
      <c r="H3" s="374" t="s">
        <v>69</v>
      </c>
      <c r="I3" s="374" t="s">
        <v>506</v>
      </c>
      <c r="J3" s="330" t="s">
        <v>463</v>
      </c>
      <c r="K3" s="330" t="s">
        <v>521</v>
      </c>
      <c r="L3" s="330" t="s">
        <v>464</v>
      </c>
      <c r="M3" s="590"/>
      <c r="N3" s="591"/>
      <c r="Q3" s="1"/>
      <c r="R3" s="1"/>
      <c r="S3" s="1"/>
      <c r="T3" s="1"/>
    </row>
    <row r="4" spans="1:24" ht="15" customHeight="1" x14ac:dyDescent="0.2">
      <c r="A4" s="77" t="s">
        <v>567</v>
      </c>
      <c r="B4" s="267">
        <f>SUM(C4:I4)</f>
        <v>106.73400000000001</v>
      </c>
      <c r="C4" s="268">
        <v>16.681000000000001</v>
      </c>
      <c r="D4" s="268">
        <v>28.623000000000001</v>
      </c>
      <c r="E4" s="268">
        <v>57.857999999999997</v>
      </c>
      <c r="F4" s="268">
        <v>1.5720000000000001</v>
      </c>
      <c r="G4" s="268">
        <v>1</v>
      </c>
      <c r="H4" s="268"/>
      <c r="I4" s="268">
        <v>1</v>
      </c>
      <c r="J4" s="268">
        <v>2</v>
      </c>
      <c r="K4" s="268">
        <v>0.73399999999999999</v>
      </c>
      <c r="L4" s="268">
        <v>16.152000000000001</v>
      </c>
      <c r="M4" s="269">
        <v>33.203000000000003</v>
      </c>
      <c r="N4" s="270">
        <f t="shared" ref="N4:N21" si="0">SUM(B4,J4:M4)</f>
        <v>158.82300000000001</v>
      </c>
      <c r="O4" s="1"/>
      <c r="P4" s="1"/>
      <c r="Q4" s="1"/>
      <c r="R4" s="1"/>
    </row>
    <row r="5" spans="1:24" ht="15" customHeight="1" thickBot="1" x14ac:dyDescent="0.25">
      <c r="A5" s="138" t="s">
        <v>568</v>
      </c>
      <c r="B5" s="271">
        <f t="shared" ref="B5:B21" si="1">SUM(C5:I5)</f>
        <v>45.314999999999998</v>
      </c>
      <c r="C5" s="272">
        <v>1.8360000000000001</v>
      </c>
      <c r="D5" s="272">
        <v>13.161</v>
      </c>
      <c r="E5" s="272">
        <v>27.754999999999999</v>
      </c>
      <c r="F5" s="272">
        <v>1.5629999999999999</v>
      </c>
      <c r="G5" s="272"/>
      <c r="H5" s="272"/>
      <c r="I5" s="272">
        <v>1</v>
      </c>
      <c r="J5" s="272"/>
      <c r="K5" s="272">
        <v>3.4000000000000002E-2</v>
      </c>
      <c r="L5" s="272">
        <v>14.622</v>
      </c>
      <c r="M5" s="273">
        <v>26.605</v>
      </c>
      <c r="N5" s="274">
        <f t="shared" si="0"/>
        <v>86.575999999999993</v>
      </c>
      <c r="O5" s="1"/>
      <c r="P5" s="1"/>
      <c r="Q5" s="1"/>
      <c r="R5" s="1"/>
    </row>
    <row r="6" spans="1:24" ht="15" customHeight="1" x14ac:dyDescent="0.25">
      <c r="A6" s="211" t="s">
        <v>569</v>
      </c>
      <c r="B6" s="275">
        <f t="shared" si="1"/>
        <v>34.912999999999997</v>
      </c>
      <c r="C6" s="276">
        <v>2</v>
      </c>
      <c r="D6" s="276">
        <v>5.2729999999999997</v>
      </c>
      <c r="E6" s="276">
        <v>22.736000000000001</v>
      </c>
      <c r="F6" s="276">
        <v>2.9550000000000001</v>
      </c>
      <c r="G6" s="276">
        <v>1.9490000000000001</v>
      </c>
      <c r="H6" s="276"/>
      <c r="I6" s="276"/>
      <c r="J6" s="276"/>
      <c r="K6" s="276"/>
      <c r="L6" s="276"/>
      <c r="M6" s="277">
        <v>13.09</v>
      </c>
      <c r="N6" s="278">
        <f t="shared" si="0"/>
        <v>48.003</v>
      </c>
      <c r="Q6" s="1"/>
      <c r="R6" s="1"/>
    </row>
    <row r="7" spans="1:24" ht="15" customHeight="1" thickBot="1" x14ac:dyDescent="0.3">
      <c r="A7" s="144" t="s">
        <v>570</v>
      </c>
      <c r="B7" s="279">
        <f t="shared" si="1"/>
        <v>8.5909999999999993</v>
      </c>
      <c r="C7" s="280"/>
      <c r="D7" s="280">
        <v>0.95699999999999996</v>
      </c>
      <c r="E7" s="280">
        <v>7.1680000000000001</v>
      </c>
      <c r="F7" s="280">
        <v>1.7000000000000001E-2</v>
      </c>
      <c r="G7" s="280">
        <v>0.44900000000000001</v>
      </c>
      <c r="H7" s="280"/>
      <c r="I7" s="280"/>
      <c r="J7" s="280"/>
      <c r="K7" s="280"/>
      <c r="L7" s="280"/>
      <c r="M7" s="281">
        <v>10.371</v>
      </c>
      <c r="N7" s="282">
        <f t="shared" si="0"/>
        <v>18.962</v>
      </c>
    </row>
    <row r="8" spans="1:24" ht="15" customHeight="1" x14ac:dyDescent="0.25">
      <c r="A8" s="211" t="s">
        <v>571</v>
      </c>
      <c r="B8" s="275">
        <f t="shared" ref="B8:B13" si="2">SUM(C8:I8)</f>
        <v>74.326000000000008</v>
      </c>
      <c r="C8" s="276">
        <v>5.9359999999999999</v>
      </c>
      <c r="D8" s="276">
        <v>16.565000000000001</v>
      </c>
      <c r="E8" s="276">
        <v>43.802</v>
      </c>
      <c r="F8" s="276">
        <v>7.0220000000000002</v>
      </c>
      <c r="G8" s="276">
        <v>1.0009999999999999</v>
      </c>
      <c r="H8" s="276"/>
      <c r="I8" s="276"/>
      <c r="J8" s="276">
        <v>4.0010000000000003</v>
      </c>
      <c r="K8" s="276">
        <v>16.491</v>
      </c>
      <c r="L8" s="276">
        <v>8.6549999999999994</v>
      </c>
      <c r="M8" s="277">
        <v>26.608000000000001</v>
      </c>
      <c r="N8" s="278">
        <f t="shared" si="0"/>
        <v>130.08100000000002</v>
      </c>
    </row>
    <row r="9" spans="1:24" ht="15" customHeight="1" thickBot="1" x14ac:dyDescent="0.3">
      <c r="A9" s="144" t="s">
        <v>568</v>
      </c>
      <c r="B9" s="279">
        <f t="shared" si="2"/>
        <v>8.6509999999999998</v>
      </c>
      <c r="C9" s="280">
        <v>1</v>
      </c>
      <c r="D9" s="280">
        <v>1.9990000000000001</v>
      </c>
      <c r="E9" s="280">
        <v>4.0810000000000004</v>
      </c>
      <c r="F9" s="280">
        <v>1.571</v>
      </c>
      <c r="G9" s="280"/>
      <c r="H9" s="280"/>
      <c r="I9" s="280"/>
      <c r="J9" s="280">
        <v>1.0009999999999999</v>
      </c>
      <c r="K9" s="280">
        <v>3.2090000000000001</v>
      </c>
      <c r="L9" s="280">
        <v>0.2</v>
      </c>
      <c r="M9" s="281">
        <v>18.312999999999999</v>
      </c>
      <c r="N9" s="282">
        <f t="shared" si="0"/>
        <v>31.373999999999995</v>
      </c>
    </row>
    <row r="10" spans="1:24" ht="15" customHeight="1" x14ac:dyDescent="0.25">
      <c r="A10" s="211" t="s">
        <v>572</v>
      </c>
      <c r="B10" s="275">
        <f t="shared" si="2"/>
        <v>64.792000000000002</v>
      </c>
      <c r="C10" s="276">
        <v>4.7050000000000001</v>
      </c>
      <c r="D10" s="276">
        <v>14.837</v>
      </c>
      <c r="E10" s="276">
        <v>34.938000000000002</v>
      </c>
      <c r="F10" s="276">
        <v>10.247999999999999</v>
      </c>
      <c r="G10" s="276">
        <v>6.4000000000000001E-2</v>
      </c>
      <c r="H10" s="276"/>
      <c r="I10" s="276"/>
      <c r="J10" s="276"/>
      <c r="K10" s="276">
        <v>0.158</v>
      </c>
      <c r="L10" s="276">
        <v>1.081</v>
      </c>
      <c r="M10" s="277">
        <v>37.645000000000003</v>
      </c>
      <c r="N10" s="278">
        <f t="shared" si="0"/>
        <v>103.67600000000002</v>
      </c>
    </row>
    <row r="11" spans="1:24" ht="15" customHeight="1" thickBot="1" x14ac:dyDescent="0.3">
      <c r="A11" s="144" t="s">
        <v>568</v>
      </c>
      <c r="B11" s="279">
        <f t="shared" si="2"/>
        <v>25.65</v>
      </c>
      <c r="C11" s="280"/>
      <c r="D11" s="280">
        <v>4.95</v>
      </c>
      <c r="E11" s="280">
        <v>16.536000000000001</v>
      </c>
      <c r="F11" s="280">
        <v>4.1639999999999997</v>
      </c>
      <c r="G11" s="280"/>
      <c r="H11" s="280"/>
      <c r="I11" s="280"/>
      <c r="J11" s="280"/>
      <c r="K11" s="280"/>
      <c r="L11" s="280">
        <v>1.081</v>
      </c>
      <c r="M11" s="281">
        <v>25.968</v>
      </c>
      <c r="N11" s="282">
        <f t="shared" si="0"/>
        <v>52.698999999999998</v>
      </c>
      <c r="S11" s="43"/>
    </row>
    <row r="12" spans="1:24" ht="12.75" customHeight="1" x14ac:dyDescent="0.2">
      <c r="A12" s="211" t="s">
        <v>573</v>
      </c>
      <c r="B12" s="275">
        <f t="shared" si="2"/>
        <v>77.074999999999989</v>
      </c>
      <c r="C12" s="276">
        <v>6.1360000000000001</v>
      </c>
      <c r="D12" s="276">
        <v>15.617000000000001</v>
      </c>
      <c r="E12" s="276">
        <v>50.125999999999998</v>
      </c>
      <c r="F12" s="276">
        <v>3.944</v>
      </c>
      <c r="G12" s="276">
        <v>1.252</v>
      </c>
      <c r="H12" s="276"/>
      <c r="I12" s="276"/>
      <c r="J12" s="276">
        <v>1.337</v>
      </c>
      <c r="K12" s="276">
        <v>3.4769999999999999</v>
      </c>
      <c r="L12" s="276">
        <v>0.2</v>
      </c>
      <c r="M12" s="277">
        <v>32.561999999999998</v>
      </c>
      <c r="N12" s="278">
        <f t="shared" si="0"/>
        <v>114.651</v>
      </c>
      <c r="O12" s="51"/>
      <c r="P12" s="51"/>
      <c r="Q12" s="51"/>
      <c r="R12" s="51"/>
      <c r="S12" s="43"/>
    </row>
    <row r="13" spans="1:24" ht="15" customHeight="1" thickBot="1" x14ac:dyDescent="0.25">
      <c r="A13" s="144" t="s">
        <v>568</v>
      </c>
      <c r="B13" s="279">
        <f t="shared" si="2"/>
        <v>34.831000000000003</v>
      </c>
      <c r="C13" s="280">
        <v>2.4990000000000001</v>
      </c>
      <c r="D13" s="280">
        <v>6.7030000000000003</v>
      </c>
      <c r="E13" s="280">
        <v>24.507000000000001</v>
      </c>
      <c r="F13" s="280">
        <v>0.122</v>
      </c>
      <c r="G13" s="280">
        <v>1</v>
      </c>
      <c r="H13" s="280"/>
      <c r="I13" s="280"/>
      <c r="J13" s="280"/>
      <c r="K13" s="280">
        <v>0.749</v>
      </c>
      <c r="L13" s="280"/>
      <c r="M13" s="281">
        <v>27.36</v>
      </c>
      <c r="N13" s="282">
        <f t="shared" si="0"/>
        <v>62.940000000000005</v>
      </c>
      <c r="O13" s="51"/>
      <c r="P13" s="51"/>
      <c r="Q13" s="51"/>
      <c r="R13" s="51"/>
      <c r="S13" s="43"/>
    </row>
    <row r="14" spans="1:24" ht="15" customHeight="1" x14ac:dyDescent="0.25">
      <c r="A14" s="211" t="s">
        <v>574</v>
      </c>
      <c r="B14" s="275">
        <f t="shared" ref="B14:B17" si="3">SUM(C14:I14)</f>
        <v>92.456999999999994</v>
      </c>
      <c r="C14" s="276">
        <v>7.1669999999999998</v>
      </c>
      <c r="D14" s="276">
        <v>11.581</v>
      </c>
      <c r="E14" s="276">
        <v>45.850999999999999</v>
      </c>
      <c r="F14" s="276">
        <v>6.6509999999999998</v>
      </c>
      <c r="G14" s="276">
        <v>21.207000000000001</v>
      </c>
      <c r="H14" s="276"/>
      <c r="I14" s="276"/>
      <c r="J14" s="276">
        <v>1</v>
      </c>
      <c r="K14" s="276"/>
      <c r="L14" s="276">
        <v>0.4</v>
      </c>
      <c r="M14" s="277">
        <v>22.113</v>
      </c>
      <c r="N14" s="278">
        <f t="shared" si="0"/>
        <v>115.97</v>
      </c>
      <c r="O14" s="61"/>
      <c r="P14" s="61"/>
      <c r="Q14" s="61"/>
      <c r="R14" s="61"/>
      <c r="S14" s="43"/>
    </row>
    <row r="15" spans="1:24" ht="15" customHeight="1" thickBot="1" x14ac:dyDescent="0.3">
      <c r="A15" s="144" t="s">
        <v>568</v>
      </c>
      <c r="B15" s="279">
        <f t="shared" si="3"/>
        <v>66.431999999999988</v>
      </c>
      <c r="C15" s="280">
        <v>2</v>
      </c>
      <c r="D15" s="280">
        <v>7.1660000000000004</v>
      </c>
      <c r="E15" s="280">
        <v>35.274000000000001</v>
      </c>
      <c r="F15" s="280">
        <v>6.1509999999999998</v>
      </c>
      <c r="G15" s="280">
        <v>15.840999999999999</v>
      </c>
      <c r="H15" s="280"/>
      <c r="I15" s="280"/>
      <c r="J15" s="280">
        <v>1</v>
      </c>
      <c r="K15" s="280"/>
      <c r="L15" s="280">
        <v>0.3</v>
      </c>
      <c r="M15" s="281">
        <v>18.111999999999998</v>
      </c>
      <c r="N15" s="282">
        <f t="shared" si="0"/>
        <v>85.84399999999998</v>
      </c>
      <c r="O15" s="61"/>
      <c r="P15" s="61"/>
      <c r="Q15" s="61"/>
      <c r="R15" s="61"/>
      <c r="S15" s="43"/>
    </row>
    <row r="16" spans="1:24" ht="15" customHeight="1" x14ac:dyDescent="0.2">
      <c r="A16" s="211" t="s">
        <v>575</v>
      </c>
      <c r="B16" s="275">
        <f t="shared" si="3"/>
        <v>32.374000000000002</v>
      </c>
      <c r="C16" s="276"/>
      <c r="D16" s="276">
        <v>1.3859999999999999</v>
      </c>
      <c r="E16" s="276">
        <v>30.988</v>
      </c>
      <c r="F16" s="276"/>
      <c r="G16" s="276"/>
      <c r="H16" s="276"/>
      <c r="I16" s="276"/>
      <c r="J16" s="276">
        <v>11.817</v>
      </c>
      <c r="K16" s="276">
        <v>12.763</v>
      </c>
      <c r="L16" s="276">
        <v>15.236000000000001</v>
      </c>
      <c r="M16" s="277">
        <v>18.384</v>
      </c>
      <c r="N16" s="278">
        <f t="shared" si="0"/>
        <v>90.573999999999998</v>
      </c>
      <c r="O16" s="81"/>
      <c r="P16" s="81"/>
      <c r="Q16" s="81"/>
      <c r="R16" s="81"/>
      <c r="S16" s="81"/>
      <c r="T16" s="81"/>
      <c r="U16" s="81"/>
      <c r="V16" s="81"/>
      <c r="W16" s="81"/>
      <c r="X16" s="81"/>
    </row>
    <row r="17" spans="1:19" ht="16.5" customHeight="1" thickBot="1" x14ac:dyDescent="0.3">
      <c r="A17" s="144" t="s">
        <v>568</v>
      </c>
      <c r="B17" s="279">
        <f t="shared" si="3"/>
        <v>9.1460000000000008</v>
      </c>
      <c r="C17" s="280"/>
      <c r="D17" s="280">
        <v>0.58599999999999997</v>
      </c>
      <c r="E17" s="280">
        <v>8.56</v>
      </c>
      <c r="F17" s="280"/>
      <c r="G17" s="280"/>
      <c r="H17" s="280"/>
      <c r="I17" s="280"/>
      <c r="J17" s="280">
        <v>5.0810000000000004</v>
      </c>
      <c r="K17" s="280">
        <v>5.43</v>
      </c>
      <c r="L17" s="280">
        <v>8.3379999999999992</v>
      </c>
      <c r="M17" s="281">
        <v>12.9</v>
      </c>
      <c r="N17" s="282">
        <f t="shared" si="0"/>
        <v>40.894999999999996</v>
      </c>
    </row>
    <row r="18" spans="1:19" ht="15" customHeight="1" x14ac:dyDescent="0.25">
      <c r="A18" s="211" t="s">
        <v>88</v>
      </c>
      <c r="B18" s="275">
        <f t="shared" si="1"/>
        <v>0.41599999999999998</v>
      </c>
      <c r="C18" s="275"/>
      <c r="D18" s="275"/>
      <c r="E18" s="275"/>
      <c r="F18" s="275"/>
      <c r="G18" s="275">
        <v>0.41599999999999998</v>
      </c>
      <c r="H18" s="275"/>
      <c r="I18" s="275"/>
      <c r="J18" s="275"/>
      <c r="K18" s="275">
        <v>1</v>
      </c>
      <c r="L18" s="275"/>
      <c r="M18" s="275">
        <v>191.78100000000001</v>
      </c>
      <c r="N18" s="278">
        <f t="shared" si="0"/>
        <v>193.197</v>
      </c>
    </row>
    <row r="19" spans="1:19" s="50" customFormat="1" ht="15.75" thickBot="1" x14ac:dyDescent="0.3">
      <c r="A19" s="147" t="s">
        <v>84</v>
      </c>
      <c r="B19" s="283">
        <f t="shared" si="1"/>
        <v>0.113</v>
      </c>
      <c r="C19" s="284"/>
      <c r="D19" s="284"/>
      <c r="E19" s="284"/>
      <c r="F19" s="284"/>
      <c r="G19" s="284">
        <v>0.113</v>
      </c>
      <c r="H19" s="284"/>
      <c r="I19" s="284"/>
      <c r="J19" s="284"/>
      <c r="K19" s="284"/>
      <c r="L19" s="284"/>
      <c r="M19" s="284">
        <v>123.389</v>
      </c>
      <c r="N19" s="285">
        <f t="shared" si="0"/>
        <v>123.502</v>
      </c>
      <c r="S19" s="1"/>
    </row>
    <row r="20" spans="1:19" x14ac:dyDescent="0.25">
      <c r="A20" s="215" t="s">
        <v>4</v>
      </c>
      <c r="B20" s="286">
        <f>SUM(C20:I20)</f>
        <v>483.08699999999999</v>
      </c>
      <c r="C20" s="287">
        <f>SUM(C4,C6, C8,C10,C12,C14,C16,C18)</f>
        <v>42.625000000000007</v>
      </c>
      <c r="D20" s="287">
        <f t="shared" ref="D20:G21" si="4">SUM(D4,D6,D8,D10,D12,D14,D16,D18)</f>
        <v>93.882000000000005</v>
      </c>
      <c r="E20" s="287">
        <f t="shared" si="4"/>
        <v>286.29899999999998</v>
      </c>
      <c r="F20" s="287">
        <f t="shared" si="4"/>
        <v>32.391999999999996</v>
      </c>
      <c r="G20" s="287">
        <f t="shared" si="4"/>
        <v>26.888999999999999</v>
      </c>
      <c r="H20" s="287">
        <f t="shared" ref="H20:H21" si="5">SUM(H4,H6,H18)</f>
        <v>0</v>
      </c>
      <c r="I20" s="287">
        <f t="shared" ref="I20:M21" si="6">SUM(I4,I6,I8,I10,I12,I14,I16,I18)</f>
        <v>1</v>
      </c>
      <c r="J20" s="287">
        <f t="shared" si="6"/>
        <v>20.155000000000001</v>
      </c>
      <c r="K20" s="287">
        <f t="shared" si="6"/>
        <v>34.623000000000005</v>
      </c>
      <c r="L20" s="287">
        <f t="shared" si="6"/>
        <v>41.724000000000004</v>
      </c>
      <c r="M20" s="288">
        <f t="shared" si="6"/>
        <v>375.38600000000002</v>
      </c>
      <c r="N20" s="289">
        <f t="shared" si="0"/>
        <v>954.97500000000014</v>
      </c>
    </row>
    <row r="21" spans="1:19" ht="15.75" thickBot="1" x14ac:dyDescent="0.3">
      <c r="A21" s="216" t="s">
        <v>77</v>
      </c>
      <c r="B21" s="290">
        <f t="shared" si="1"/>
        <v>198.72899999999998</v>
      </c>
      <c r="C21" s="291">
        <f>SUM(C5,C7,C9,C11,C13,C15,C17,C19)</f>
        <v>7.3350000000000009</v>
      </c>
      <c r="D21" s="291">
        <f t="shared" si="4"/>
        <v>35.521999999999998</v>
      </c>
      <c r="E21" s="291">
        <f t="shared" si="4"/>
        <v>123.88100000000001</v>
      </c>
      <c r="F21" s="291">
        <f t="shared" si="4"/>
        <v>13.587999999999999</v>
      </c>
      <c r="G21" s="291">
        <f t="shared" si="4"/>
        <v>17.402999999999999</v>
      </c>
      <c r="H21" s="291">
        <f t="shared" si="5"/>
        <v>0</v>
      </c>
      <c r="I21" s="291">
        <f t="shared" si="6"/>
        <v>1</v>
      </c>
      <c r="J21" s="291">
        <f t="shared" si="6"/>
        <v>7.0820000000000007</v>
      </c>
      <c r="K21" s="291">
        <f t="shared" si="6"/>
        <v>9.4220000000000006</v>
      </c>
      <c r="L21" s="291">
        <f t="shared" si="6"/>
        <v>24.540999999999997</v>
      </c>
      <c r="M21" s="292">
        <f t="shared" si="6"/>
        <v>263.01799999999997</v>
      </c>
      <c r="N21" s="293">
        <f t="shared" si="0"/>
        <v>502.79199999999992</v>
      </c>
    </row>
  </sheetData>
  <mergeCells count="6">
    <mergeCell ref="A1:N1"/>
    <mergeCell ref="M2:M3"/>
    <mergeCell ref="N2:N3"/>
    <mergeCell ref="A2:A3"/>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Normal="100" workbookViewId="0">
      <selection activeCell="A2" sqref="A2:A4"/>
    </sheetView>
  </sheetViews>
  <sheetFormatPr defaultColWidth="9.140625" defaultRowHeight="12.75" x14ac:dyDescent="0.2"/>
  <cols>
    <col min="1" max="1" width="21.28515625" style="2" customWidth="1"/>
    <col min="2" max="25" width="8.85546875" style="1" customWidth="1"/>
    <col min="26" max="16384" width="9.140625" style="1"/>
  </cols>
  <sheetData>
    <row r="1" spans="1:25" ht="42.75" customHeight="1" thickBot="1" x14ac:dyDescent="0.25">
      <c r="A1" s="599" t="s">
        <v>513</v>
      </c>
      <c r="B1" s="600"/>
      <c r="C1" s="600"/>
      <c r="D1" s="600"/>
      <c r="E1" s="600"/>
      <c r="F1" s="600"/>
      <c r="G1" s="600"/>
      <c r="H1" s="600"/>
      <c r="I1" s="600"/>
      <c r="J1" s="600"/>
      <c r="K1" s="600"/>
      <c r="L1" s="600"/>
      <c r="M1" s="600"/>
      <c r="N1" s="600"/>
      <c r="O1" s="600"/>
      <c r="P1" s="600"/>
      <c r="Q1" s="600"/>
      <c r="R1" s="600"/>
      <c r="S1" s="600"/>
      <c r="T1" s="600"/>
      <c r="U1" s="600"/>
      <c r="V1" s="600"/>
      <c r="W1" s="600"/>
      <c r="X1" s="600"/>
      <c r="Y1" s="601"/>
    </row>
    <row r="2" spans="1:25" s="5" customFormat="1" ht="17.25" customHeight="1" x14ac:dyDescent="0.2">
      <c r="A2" s="616" t="s">
        <v>594</v>
      </c>
      <c r="B2" s="596" t="s">
        <v>19</v>
      </c>
      <c r="C2" s="597"/>
      <c r="D2" s="597"/>
      <c r="E2" s="597"/>
      <c r="F2" s="597"/>
      <c r="G2" s="597"/>
      <c r="H2" s="597"/>
      <c r="I2" s="597"/>
      <c r="J2" s="597"/>
      <c r="K2" s="597"/>
      <c r="L2" s="597"/>
      <c r="M2" s="597"/>
      <c r="N2" s="597"/>
      <c r="O2" s="598"/>
      <c r="P2" s="596" t="s">
        <v>512</v>
      </c>
      <c r="Q2" s="597"/>
      <c r="R2" s="597"/>
      <c r="S2" s="597"/>
      <c r="T2" s="597"/>
      <c r="U2" s="597"/>
      <c r="V2" s="602" t="s">
        <v>462</v>
      </c>
      <c r="W2" s="603"/>
      <c r="X2" s="606" t="s">
        <v>4</v>
      </c>
      <c r="Y2" s="609" t="s">
        <v>124</v>
      </c>
    </row>
    <row r="3" spans="1:25" s="5" customFormat="1" ht="52.5" customHeight="1" x14ac:dyDescent="0.2">
      <c r="A3" s="592"/>
      <c r="B3" s="612" t="s">
        <v>20</v>
      </c>
      <c r="C3" s="612"/>
      <c r="D3" s="612" t="s">
        <v>21</v>
      </c>
      <c r="E3" s="612"/>
      <c r="F3" s="612" t="s">
        <v>22</v>
      </c>
      <c r="G3" s="612"/>
      <c r="H3" s="612" t="s">
        <v>23</v>
      </c>
      <c r="I3" s="612"/>
      <c r="J3" s="612" t="s">
        <v>24</v>
      </c>
      <c r="K3" s="612"/>
      <c r="L3" s="612" t="s">
        <v>56</v>
      </c>
      <c r="M3" s="612"/>
      <c r="N3" s="511" t="s">
        <v>506</v>
      </c>
      <c r="O3" s="613"/>
      <c r="P3" s="511" t="s">
        <v>463</v>
      </c>
      <c r="Q3" s="613"/>
      <c r="R3" s="511" t="s">
        <v>521</v>
      </c>
      <c r="S3" s="613"/>
      <c r="T3" s="511" t="s">
        <v>464</v>
      </c>
      <c r="U3" s="613"/>
      <c r="V3" s="604"/>
      <c r="W3" s="605"/>
      <c r="X3" s="607"/>
      <c r="Y3" s="610"/>
    </row>
    <row r="4" spans="1:25" s="5" customFormat="1" ht="13.5" customHeight="1" thickBot="1" x14ac:dyDescent="0.25">
      <c r="A4" s="570"/>
      <c r="B4" s="42" t="s">
        <v>4</v>
      </c>
      <c r="C4" s="42" t="s">
        <v>25</v>
      </c>
      <c r="D4" s="42" t="s">
        <v>4</v>
      </c>
      <c r="E4" s="42" t="s">
        <v>25</v>
      </c>
      <c r="F4" s="42" t="s">
        <v>4</v>
      </c>
      <c r="G4" s="42" t="s">
        <v>25</v>
      </c>
      <c r="H4" s="42" t="s">
        <v>4</v>
      </c>
      <c r="I4" s="42" t="s">
        <v>25</v>
      </c>
      <c r="J4" s="42" t="s">
        <v>4</v>
      </c>
      <c r="K4" s="42" t="s">
        <v>25</v>
      </c>
      <c r="L4" s="42" t="s">
        <v>4</v>
      </c>
      <c r="M4" s="42" t="s">
        <v>25</v>
      </c>
      <c r="N4" s="42" t="s">
        <v>4</v>
      </c>
      <c r="O4" s="42" t="s">
        <v>25</v>
      </c>
      <c r="P4" s="42" t="s">
        <v>4</v>
      </c>
      <c r="Q4" s="42" t="s">
        <v>25</v>
      </c>
      <c r="R4" s="42" t="s">
        <v>4</v>
      </c>
      <c r="S4" s="42" t="s">
        <v>25</v>
      </c>
      <c r="T4" s="42" t="s">
        <v>4</v>
      </c>
      <c r="U4" s="42" t="s">
        <v>25</v>
      </c>
      <c r="V4" s="42" t="s">
        <v>4</v>
      </c>
      <c r="W4" s="42" t="s">
        <v>25</v>
      </c>
      <c r="X4" s="608"/>
      <c r="Y4" s="611"/>
    </row>
    <row r="5" spans="1:25" s="6" customFormat="1" ht="12.75" customHeight="1" x14ac:dyDescent="0.2">
      <c r="A5" s="153" t="s">
        <v>26</v>
      </c>
      <c r="B5" s="154"/>
      <c r="C5" s="154"/>
      <c r="D5" s="154"/>
      <c r="E5" s="154"/>
      <c r="F5" s="154">
        <v>1</v>
      </c>
      <c r="G5" s="154"/>
      <c r="H5" s="154">
        <v>4</v>
      </c>
      <c r="I5" s="154">
        <v>2</v>
      </c>
      <c r="J5" s="154">
        <v>1</v>
      </c>
      <c r="K5" s="154">
        <v>1</v>
      </c>
      <c r="L5" s="154"/>
      <c r="M5" s="154"/>
      <c r="N5" s="154"/>
      <c r="O5" s="154"/>
      <c r="P5" s="154"/>
      <c r="Q5" s="154"/>
      <c r="R5" s="154"/>
      <c r="S5" s="154"/>
      <c r="T5" s="154">
        <v>24</v>
      </c>
      <c r="U5" s="154">
        <v>17</v>
      </c>
      <c r="V5" s="154">
        <v>33</v>
      </c>
      <c r="W5" s="154">
        <v>21</v>
      </c>
      <c r="X5" s="206">
        <f>SUM(B5,D5,F5,H5,J5,L5,N5,P5,R5,T5,V5)</f>
        <v>63</v>
      </c>
      <c r="Y5" s="151">
        <f>SUM(C5,E5,G5,I5,K5,M5,O5,Q5,S5,U5,W5)</f>
        <v>41</v>
      </c>
    </row>
    <row r="6" spans="1:25" s="6" customFormat="1" ht="12.75" customHeight="1" x14ac:dyDescent="0.2">
      <c r="A6" s="28" t="s">
        <v>27</v>
      </c>
      <c r="B6" s="155"/>
      <c r="C6" s="155"/>
      <c r="D6" s="155">
        <v>7</v>
      </c>
      <c r="E6" s="155">
        <v>2</v>
      </c>
      <c r="F6" s="155">
        <v>106</v>
      </c>
      <c r="G6" s="155">
        <v>41</v>
      </c>
      <c r="H6" s="155">
        <v>25</v>
      </c>
      <c r="I6" s="155">
        <v>9</v>
      </c>
      <c r="J6" s="155">
        <v>8</v>
      </c>
      <c r="K6" s="155">
        <v>6</v>
      </c>
      <c r="L6" s="155"/>
      <c r="M6" s="155"/>
      <c r="N6" s="155"/>
      <c r="O6" s="155"/>
      <c r="P6" s="155">
        <v>17</v>
      </c>
      <c r="Q6" s="155">
        <v>5</v>
      </c>
      <c r="R6" s="155">
        <v>18</v>
      </c>
      <c r="S6" s="155">
        <v>5</v>
      </c>
      <c r="T6" s="155">
        <v>19</v>
      </c>
      <c r="U6" s="155">
        <v>5</v>
      </c>
      <c r="V6" s="155">
        <v>84</v>
      </c>
      <c r="W6" s="155">
        <v>56</v>
      </c>
      <c r="X6" s="159">
        <f t="shared" ref="X6:Y10" si="0">SUM(B6,D6,F6,H6,J6,L6,N6,P6,R6,T6,V6)</f>
        <v>284</v>
      </c>
      <c r="Y6" s="152">
        <f t="shared" si="0"/>
        <v>129</v>
      </c>
    </row>
    <row r="7" spans="1:25" s="6" customFormat="1" ht="12.75" customHeight="1" x14ac:dyDescent="0.2">
      <c r="A7" s="28" t="s">
        <v>28</v>
      </c>
      <c r="B7" s="155">
        <v>14</v>
      </c>
      <c r="C7" s="155">
        <v>1</v>
      </c>
      <c r="D7" s="155">
        <v>38</v>
      </c>
      <c r="E7" s="155">
        <v>13</v>
      </c>
      <c r="F7" s="155">
        <v>125</v>
      </c>
      <c r="G7" s="155">
        <v>59</v>
      </c>
      <c r="H7" s="155">
        <v>3</v>
      </c>
      <c r="I7" s="155">
        <v>2</v>
      </c>
      <c r="J7" s="155">
        <v>5</v>
      </c>
      <c r="K7" s="155">
        <v>3</v>
      </c>
      <c r="L7" s="155"/>
      <c r="M7" s="155"/>
      <c r="N7" s="155"/>
      <c r="O7" s="155"/>
      <c r="P7" s="155">
        <v>4</v>
      </c>
      <c r="Q7" s="155">
        <v>3</v>
      </c>
      <c r="R7" s="155">
        <v>14</v>
      </c>
      <c r="S7" s="155">
        <v>5</v>
      </c>
      <c r="T7" s="155">
        <v>11</v>
      </c>
      <c r="U7" s="155">
        <v>11</v>
      </c>
      <c r="V7" s="155">
        <v>146</v>
      </c>
      <c r="W7" s="155">
        <v>100</v>
      </c>
      <c r="X7" s="159">
        <f t="shared" si="0"/>
        <v>360</v>
      </c>
      <c r="Y7" s="152">
        <f t="shared" si="0"/>
        <v>197</v>
      </c>
    </row>
    <row r="8" spans="1:25" s="6" customFormat="1" ht="12.75" customHeight="1" x14ac:dyDescent="0.2">
      <c r="A8" s="28" t="s">
        <v>29</v>
      </c>
      <c r="B8" s="155">
        <v>17</v>
      </c>
      <c r="C8" s="155">
        <v>7</v>
      </c>
      <c r="D8" s="155">
        <v>25</v>
      </c>
      <c r="E8" s="155">
        <v>15</v>
      </c>
      <c r="F8" s="155">
        <v>37</v>
      </c>
      <c r="G8" s="155">
        <v>23</v>
      </c>
      <c r="H8" s="155"/>
      <c r="I8" s="155"/>
      <c r="J8" s="155">
        <v>8</v>
      </c>
      <c r="K8" s="155">
        <v>3</v>
      </c>
      <c r="L8" s="155"/>
      <c r="M8" s="155"/>
      <c r="N8" s="155"/>
      <c r="O8" s="155"/>
      <c r="P8" s="155"/>
      <c r="Q8" s="155"/>
      <c r="R8" s="155">
        <v>4</v>
      </c>
      <c r="S8" s="155">
        <v>2</v>
      </c>
      <c r="T8" s="155">
        <v>5</v>
      </c>
      <c r="U8" s="155">
        <v>4</v>
      </c>
      <c r="V8" s="155">
        <v>89</v>
      </c>
      <c r="W8" s="155">
        <v>73</v>
      </c>
      <c r="X8" s="159">
        <f t="shared" si="0"/>
        <v>185</v>
      </c>
      <c r="Y8" s="152">
        <f t="shared" si="0"/>
        <v>127</v>
      </c>
    </row>
    <row r="9" spans="1:25" s="6" customFormat="1" x14ac:dyDescent="0.2">
      <c r="A9" s="28" t="s">
        <v>30</v>
      </c>
      <c r="B9" s="155">
        <v>9</v>
      </c>
      <c r="C9" s="155">
        <v>1</v>
      </c>
      <c r="D9" s="155">
        <v>20</v>
      </c>
      <c r="E9" s="155">
        <v>8</v>
      </c>
      <c r="F9" s="155">
        <v>29</v>
      </c>
      <c r="G9" s="155">
        <v>11</v>
      </c>
      <c r="H9" s="155"/>
      <c r="I9" s="155"/>
      <c r="J9" s="155">
        <v>3</v>
      </c>
      <c r="K9" s="155">
        <v>2</v>
      </c>
      <c r="L9" s="155"/>
      <c r="M9" s="155"/>
      <c r="N9" s="155">
        <v>1</v>
      </c>
      <c r="O9" s="155">
        <v>1</v>
      </c>
      <c r="P9" s="155"/>
      <c r="Q9" s="155"/>
      <c r="R9" s="155"/>
      <c r="S9" s="155"/>
      <c r="T9" s="155">
        <v>7</v>
      </c>
      <c r="U9" s="155">
        <v>4</v>
      </c>
      <c r="V9" s="155">
        <v>34</v>
      </c>
      <c r="W9" s="155">
        <v>22</v>
      </c>
      <c r="X9" s="159">
        <f t="shared" si="0"/>
        <v>103</v>
      </c>
      <c r="Y9" s="152">
        <f t="shared" si="0"/>
        <v>49</v>
      </c>
    </row>
    <row r="10" spans="1:25" s="6" customFormat="1" x14ac:dyDescent="0.2">
      <c r="A10" s="28" t="s">
        <v>31</v>
      </c>
      <c r="B10" s="155">
        <v>11</v>
      </c>
      <c r="C10" s="155">
        <v>1</v>
      </c>
      <c r="D10" s="155">
        <v>15</v>
      </c>
      <c r="E10" s="155">
        <v>1</v>
      </c>
      <c r="F10" s="155">
        <v>12</v>
      </c>
      <c r="G10" s="155">
        <v>2</v>
      </c>
      <c r="H10" s="155"/>
      <c r="I10" s="155"/>
      <c r="J10" s="155"/>
      <c r="K10" s="155"/>
      <c r="L10" s="155"/>
      <c r="M10" s="155"/>
      <c r="N10" s="155"/>
      <c r="O10" s="155"/>
      <c r="P10" s="155"/>
      <c r="Q10" s="155"/>
      <c r="R10" s="155">
        <v>2</v>
      </c>
      <c r="S10" s="155"/>
      <c r="T10" s="155"/>
      <c r="U10" s="155"/>
      <c r="V10" s="155">
        <v>5</v>
      </c>
      <c r="W10" s="155">
        <v>2</v>
      </c>
      <c r="X10" s="159">
        <f t="shared" si="0"/>
        <v>45</v>
      </c>
      <c r="Y10" s="152">
        <f t="shared" si="0"/>
        <v>6</v>
      </c>
    </row>
    <row r="11" spans="1:25" ht="13.5" thickBot="1" x14ac:dyDescent="0.25">
      <c r="A11" s="23" t="s">
        <v>4</v>
      </c>
      <c r="B11" s="150">
        <f>SUM(B5:B10)</f>
        <v>51</v>
      </c>
      <c r="C11" s="150">
        <f t="shared" ref="C11:W11" si="1">SUM(C5:C10)</f>
        <v>10</v>
      </c>
      <c r="D11" s="150">
        <f t="shared" si="1"/>
        <v>105</v>
      </c>
      <c r="E11" s="150">
        <f t="shared" si="1"/>
        <v>39</v>
      </c>
      <c r="F11" s="150">
        <f t="shared" si="1"/>
        <v>310</v>
      </c>
      <c r="G11" s="150">
        <f t="shared" si="1"/>
        <v>136</v>
      </c>
      <c r="H11" s="150">
        <f t="shared" si="1"/>
        <v>32</v>
      </c>
      <c r="I11" s="150">
        <f t="shared" si="1"/>
        <v>13</v>
      </c>
      <c r="J11" s="150">
        <f t="shared" si="1"/>
        <v>25</v>
      </c>
      <c r="K11" s="150">
        <f t="shared" si="1"/>
        <v>15</v>
      </c>
      <c r="L11" s="150">
        <f t="shared" si="1"/>
        <v>0</v>
      </c>
      <c r="M11" s="150">
        <f t="shared" si="1"/>
        <v>0</v>
      </c>
      <c r="N11" s="150">
        <f t="shared" si="1"/>
        <v>1</v>
      </c>
      <c r="O11" s="150">
        <f t="shared" si="1"/>
        <v>1</v>
      </c>
      <c r="P11" s="150">
        <f t="shared" si="1"/>
        <v>21</v>
      </c>
      <c r="Q11" s="150">
        <f t="shared" si="1"/>
        <v>8</v>
      </c>
      <c r="R11" s="150">
        <f t="shared" si="1"/>
        <v>38</v>
      </c>
      <c r="S11" s="150">
        <f t="shared" si="1"/>
        <v>12</v>
      </c>
      <c r="T11" s="150">
        <f t="shared" si="1"/>
        <v>66</v>
      </c>
      <c r="U11" s="150">
        <f t="shared" si="1"/>
        <v>41</v>
      </c>
      <c r="V11" s="150">
        <f t="shared" si="1"/>
        <v>391</v>
      </c>
      <c r="W11" s="150">
        <f t="shared" si="1"/>
        <v>274</v>
      </c>
      <c r="X11" s="150">
        <f t="shared" ref="X11" si="2">SUM(B11,D11,F11,H11,J11,L11,N11,P11,R11,T11,V11)</f>
        <v>1040</v>
      </c>
      <c r="Y11" s="247">
        <f t="shared" ref="Y11" si="3">SUM(C11,E11,G11,I11,K11,M11,O11,Q11,S11,U11,W11)</f>
        <v>549</v>
      </c>
    </row>
    <row r="12" spans="1:25" ht="15" customHeight="1" x14ac:dyDescent="0.2"/>
    <row r="13" spans="1:25" ht="15" customHeight="1" x14ac:dyDescent="0.2"/>
    <row r="14" spans="1:25" ht="15" customHeight="1" x14ac:dyDescent="0.2">
      <c r="A14" s="553" t="s">
        <v>471</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row>
    <row r="15" spans="1:25" ht="15" customHeight="1" x14ac:dyDescent="0.2">
      <c r="A15" s="617" t="s">
        <v>465</v>
      </c>
      <c r="B15" s="617"/>
      <c r="C15" s="617"/>
      <c r="D15" s="617"/>
      <c r="E15" s="617"/>
      <c r="F15" s="617"/>
      <c r="G15" s="617"/>
      <c r="H15" s="617"/>
      <c r="I15" s="617"/>
      <c r="J15" s="617"/>
      <c r="K15" s="617"/>
      <c r="L15" s="617"/>
      <c r="M15" s="617"/>
      <c r="N15" s="617"/>
      <c r="O15" s="617"/>
      <c r="P15" s="617"/>
      <c r="Q15" s="617"/>
      <c r="R15" s="617"/>
      <c r="S15" s="617"/>
      <c r="T15" s="617"/>
      <c r="U15" s="617"/>
      <c r="V15" s="617"/>
      <c r="W15" s="617"/>
      <c r="X15" s="617"/>
      <c r="Y15" s="617"/>
    </row>
    <row r="16" spans="1:25" ht="45" customHeight="1" x14ac:dyDescent="0.2">
      <c r="A16" s="614" t="s">
        <v>466</v>
      </c>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row>
    <row r="17" spans="1:25" ht="15" customHeight="1" x14ac:dyDescent="0.2">
      <c r="A17" s="614" t="s">
        <v>467</v>
      </c>
      <c r="B17" s="614"/>
      <c r="C17" s="614"/>
      <c r="D17" s="614"/>
      <c r="E17" s="614"/>
      <c r="F17" s="614"/>
      <c r="G17" s="614"/>
      <c r="H17" s="614"/>
      <c r="I17" s="614"/>
      <c r="J17" s="614"/>
      <c r="K17" s="614"/>
      <c r="L17" s="614"/>
      <c r="M17" s="614"/>
      <c r="N17" s="614"/>
      <c r="O17" s="614"/>
      <c r="P17" s="614"/>
      <c r="Q17" s="614"/>
      <c r="R17" s="614"/>
      <c r="S17" s="614"/>
      <c r="T17" s="614"/>
      <c r="U17" s="614"/>
      <c r="V17" s="614"/>
      <c r="W17" s="614"/>
      <c r="X17" s="614"/>
      <c r="Y17" s="614"/>
    </row>
    <row r="18" spans="1:25" ht="15" customHeight="1" x14ac:dyDescent="0.2">
      <c r="A18" s="614" t="s">
        <v>468</v>
      </c>
      <c r="B18" s="614"/>
      <c r="C18" s="614"/>
      <c r="D18" s="614"/>
      <c r="E18" s="614"/>
      <c r="F18" s="614"/>
      <c r="G18" s="614"/>
      <c r="H18" s="614"/>
      <c r="I18" s="614"/>
      <c r="J18" s="614"/>
      <c r="K18" s="614"/>
      <c r="L18" s="614"/>
      <c r="M18" s="614"/>
      <c r="N18" s="614"/>
      <c r="O18" s="614"/>
      <c r="P18" s="614"/>
      <c r="Q18" s="614"/>
      <c r="R18" s="614"/>
      <c r="S18" s="614"/>
      <c r="T18" s="614"/>
      <c r="U18" s="614"/>
      <c r="V18" s="614"/>
      <c r="W18" s="614"/>
      <c r="X18" s="614"/>
      <c r="Y18" s="614"/>
    </row>
    <row r="19" spans="1:25" x14ac:dyDescent="0.2">
      <c r="A19" s="615"/>
      <c r="B19" s="615"/>
      <c r="C19" s="615"/>
      <c r="D19" s="615"/>
      <c r="E19" s="615"/>
      <c r="F19" s="615"/>
      <c r="G19" s="615"/>
      <c r="H19" s="615"/>
      <c r="I19" s="615"/>
      <c r="J19" s="615"/>
      <c r="K19" s="615"/>
      <c r="L19" s="615"/>
      <c r="M19" s="615"/>
      <c r="N19" s="298"/>
      <c r="O19" s="298"/>
    </row>
    <row r="21" spans="1:25" ht="15" x14ac:dyDescent="0.25">
      <c r="A21" s="248"/>
      <c r="B21" s="43"/>
      <c r="C21" s="43"/>
      <c r="D21" s="43"/>
    </row>
    <row r="22" spans="1:25" ht="15" x14ac:dyDescent="0.25">
      <c r="A22" s="248"/>
      <c r="B22" s="43"/>
      <c r="C22" s="43"/>
      <c r="D22" s="43"/>
    </row>
    <row r="23" spans="1:25" ht="15" x14ac:dyDescent="0.25">
      <c r="A23" s="248"/>
      <c r="B23" s="43"/>
      <c r="C23" s="43"/>
      <c r="D23" s="43"/>
    </row>
  </sheetData>
  <mergeCells count="2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 ref="A1:Y1"/>
    <mergeCell ref="V2:W3"/>
    <mergeCell ref="X2:X4"/>
    <mergeCell ref="Y2:Y4"/>
    <mergeCell ref="B3:C3"/>
    <mergeCell ref="D3:E3"/>
    <mergeCell ref="F3:G3"/>
    <mergeCell ref="N3:O3"/>
  </mergeCells>
  <pageMargins left="0.25" right="0.25" top="0.75" bottom="0.75" header="0.3" footer="0.3"/>
  <pageSetup paperSize="9" scale="6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75"/>
  <sheetViews>
    <sheetView zoomScaleNormal="100" workbookViewId="0">
      <selection activeCell="A2" sqref="A2"/>
    </sheetView>
  </sheetViews>
  <sheetFormatPr defaultColWidth="9.140625" defaultRowHeight="12.75" x14ac:dyDescent="0.2"/>
  <cols>
    <col min="1" max="1" width="30.14062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75" customHeight="1" x14ac:dyDescent="0.25">
      <c r="A1" s="545" t="s">
        <v>428</v>
      </c>
      <c r="B1" s="546"/>
      <c r="C1" s="546"/>
      <c r="D1" s="546"/>
      <c r="E1" s="546"/>
      <c r="F1" s="546"/>
      <c r="G1" s="546"/>
      <c r="H1" s="546"/>
      <c r="I1" s="546"/>
      <c r="J1" s="546"/>
      <c r="K1" s="546"/>
      <c r="L1" s="546"/>
      <c r="M1" s="547"/>
      <c r="O1" s="65"/>
    </row>
    <row r="2" spans="1:18" s="5" customFormat="1" ht="30" customHeight="1" x14ac:dyDescent="0.2">
      <c r="A2" s="484" t="s">
        <v>594</v>
      </c>
      <c r="B2" s="548" t="s">
        <v>19</v>
      </c>
      <c r="C2" s="625"/>
      <c r="D2" s="625"/>
      <c r="E2" s="625"/>
      <c r="F2" s="625"/>
      <c r="G2" s="625"/>
      <c r="H2" s="625"/>
      <c r="I2" s="549"/>
      <c r="J2" s="621" t="s">
        <v>522</v>
      </c>
      <c r="K2" s="621"/>
      <c r="L2" s="371" t="s">
        <v>4</v>
      </c>
      <c r="M2" s="377" t="s">
        <v>124</v>
      </c>
      <c r="N2" s="96"/>
      <c r="O2" s="48"/>
      <c r="Q2" s="48"/>
      <c r="R2" s="48"/>
    </row>
    <row r="3" spans="1:18" s="5" customFormat="1" ht="18" customHeight="1" x14ac:dyDescent="0.2">
      <c r="A3" s="67" t="s">
        <v>567</v>
      </c>
      <c r="B3" s="624"/>
      <c r="C3" s="624"/>
      <c r="D3" s="624"/>
      <c r="E3" s="624"/>
      <c r="F3" s="624"/>
      <c r="G3" s="624"/>
      <c r="H3" s="624"/>
      <c r="I3" s="624"/>
      <c r="J3" s="624"/>
      <c r="K3" s="624"/>
      <c r="L3" s="624"/>
      <c r="M3" s="158"/>
    </row>
    <row r="4" spans="1:18" s="5" customFormat="1" ht="18" customHeight="1" x14ac:dyDescent="0.2">
      <c r="A4" s="157"/>
      <c r="B4" s="626" t="s">
        <v>34</v>
      </c>
      <c r="C4" s="626"/>
      <c r="D4" s="626" t="s">
        <v>35</v>
      </c>
      <c r="E4" s="626"/>
      <c r="F4" s="626" t="s">
        <v>37</v>
      </c>
      <c r="G4" s="626"/>
      <c r="H4" s="626" t="s">
        <v>36</v>
      </c>
      <c r="I4" s="626"/>
      <c r="J4" s="518" t="s">
        <v>4</v>
      </c>
      <c r="K4" s="518" t="s">
        <v>25</v>
      </c>
      <c r="L4" s="621"/>
      <c r="M4" s="622"/>
    </row>
    <row r="5" spans="1:18" s="5" customFormat="1" ht="15" customHeight="1" x14ac:dyDescent="0.2">
      <c r="A5" s="13" t="s">
        <v>32</v>
      </c>
      <c r="B5" s="370" t="s">
        <v>4</v>
      </c>
      <c r="C5" s="370" t="s">
        <v>25</v>
      </c>
      <c r="D5" s="370" t="s">
        <v>4</v>
      </c>
      <c r="E5" s="370" t="s">
        <v>25</v>
      </c>
      <c r="F5" s="370" t="s">
        <v>4</v>
      </c>
      <c r="G5" s="370" t="s">
        <v>25</v>
      </c>
      <c r="H5" s="370" t="s">
        <v>4</v>
      </c>
      <c r="I5" s="370" t="s">
        <v>25</v>
      </c>
      <c r="J5" s="518"/>
      <c r="K5" s="518"/>
      <c r="L5" s="621"/>
      <c r="M5" s="623"/>
    </row>
    <row r="6" spans="1:18" s="6" customFormat="1" ht="12.75" customHeight="1" x14ac:dyDescent="0.2">
      <c r="A6" s="53" t="s">
        <v>33</v>
      </c>
      <c r="B6" s="155">
        <v>1</v>
      </c>
      <c r="C6" s="155">
        <v>1</v>
      </c>
      <c r="D6" s="155">
        <v>1</v>
      </c>
      <c r="E6" s="155"/>
      <c r="F6" s="155">
        <v>4</v>
      </c>
      <c r="G6" s="155">
        <v>2</v>
      </c>
      <c r="H6" s="155">
        <v>1</v>
      </c>
      <c r="I6" s="155"/>
      <c r="J6" s="155"/>
      <c r="K6" s="155"/>
      <c r="L6" s="159">
        <f t="shared" ref="L6:M10" si="0">SUM(B6,D6,F6,H6,J6)</f>
        <v>7</v>
      </c>
      <c r="M6" s="152">
        <f t="shared" si="0"/>
        <v>3</v>
      </c>
    </row>
    <row r="7" spans="1:18" s="6" customFormat="1" ht="12.75" customHeight="1" x14ac:dyDescent="0.2">
      <c r="A7" s="53" t="s">
        <v>92</v>
      </c>
      <c r="B7" s="155"/>
      <c r="C7" s="155"/>
      <c r="D7" s="155">
        <v>3</v>
      </c>
      <c r="E7" s="155"/>
      <c r="F7" s="155">
        <v>2</v>
      </c>
      <c r="G7" s="155"/>
      <c r="H7" s="155"/>
      <c r="I7" s="155"/>
      <c r="J7" s="155">
        <v>1</v>
      </c>
      <c r="K7" s="155"/>
      <c r="L7" s="159">
        <f t="shared" si="0"/>
        <v>6</v>
      </c>
      <c r="M7" s="152">
        <f t="shared" si="0"/>
        <v>0</v>
      </c>
    </row>
    <row r="8" spans="1:18" s="6" customFormat="1" ht="12.75" customHeight="1" x14ac:dyDescent="0.2">
      <c r="A8" s="53" t="s">
        <v>93</v>
      </c>
      <c r="B8" s="155">
        <v>1</v>
      </c>
      <c r="C8" s="155"/>
      <c r="D8" s="155">
        <v>1</v>
      </c>
      <c r="E8" s="155"/>
      <c r="F8" s="155">
        <v>2</v>
      </c>
      <c r="G8" s="155">
        <v>2</v>
      </c>
      <c r="H8" s="155"/>
      <c r="I8" s="155"/>
      <c r="J8" s="155"/>
      <c r="K8" s="155"/>
      <c r="L8" s="159">
        <f t="shared" si="0"/>
        <v>4</v>
      </c>
      <c r="M8" s="152">
        <f t="shared" si="0"/>
        <v>2</v>
      </c>
    </row>
    <row r="9" spans="1:18" s="6" customFormat="1" ht="12.75" customHeight="1" x14ac:dyDescent="0.2">
      <c r="A9" s="53" t="s">
        <v>427</v>
      </c>
      <c r="B9" s="155">
        <v>17</v>
      </c>
      <c r="C9" s="155">
        <v>3</v>
      </c>
      <c r="D9" s="155">
        <v>27</v>
      </c>
      <c r="E9" s="155">
        <v>13</v>
      </c>
      <c r="F9" s="155">
        <v>49</v>
      </c>
      <c r="G9" s="155">
        <v>25</v>
      </c>
      <c r="H9" s="155">
        <v>4</v>
      </c>
      <c r="I9" s="155">
        <v>2</v>
      </c>
      <c r="J9" s="155">
        <v>3</v>
      </c>
      <c r="K9" s="155"/>
      <c r="L9" s="159">
        <f t="shared" si="0"/>
        <v>100</v>
      </c>
      <c r="M9" s="152">
        <f t="shared" si="0"/>
        <v>43</v>
      </c>
    </row>
    <row r="10" spans="1:18" s="6" customFormat="1" x14ac:dyDescent="0.2">
      <c r="A10" s="26" t="s">
        <v>4</v>
      </c>
      <c r="B10" s="159">
        <f t="shared" ref="B10:K10" si="1">SUM(B6:B9)</f>
        <v>19</v>
      </c>
      <c r="C10" s="159">
        <f t="shared" si="1"/>
        <v>4</v>
      </c>
      <c r="D10" s="159">
        <f t="shared" si="1"/>
        <v>32</v>
      </c>
      <c r="E10" s="159">
        <f t="shared" si="1"/>
        <v>13</v>
      </c>
      <c r="F10" s="159">
        <f t="shared" si="1"/>
        <v>57</v>
      </c>
      <c r="G10" s="159">
        <f t="shared" si="1"/>
        <v>29</v>
      </c>
      <c r="H10" s="159">
        <f t="shared" si="1"/>
        <v>5</v>
      </c>
      <c r="I10" s="159">
        <f t="shared" si="1"/>
        <v>2</v>
      </c>
      <c r="J10" s="159">
        <f t="shared" si="1"/>
        <v>4</v>
      </c>
      <c r="K10" s="159">
        <f t="shared" si="1"/>
        <v>0</v>
      </c>
      <c r="L10" s="159">
        <f t="shared" si="0"/>
        <v>117</v>
      </c>
      <c r="M10" s="152">
        <v>48</v>
      </c>
    </row>
    <row r="11" spans="1:18" s="6" customFormat="1" x14ac:dyDescent="0.2">
      <c r="A11" s="67" t="s">
        <v>569</v>
      </c>
      <c r="B11" s="624"/>
      <c r="C11" s="624"/>
      <c r="D11" s="624"/>
      <c r="E11" s="624"/>
      <c r="F11" s="624"/>
      <c r="G11" s="624"/>
      <c r="H11" s="624"/>
      <c r="I11" s="624"/>
      <c r="J11" s="624"/>
      <c r="K11" s="624"/>
      <c r="L11" s="624"/>
      <c r="M11" s="158"/>
    </row>
    <row r="12" spans="1:18" s="6" customFormat="1" ht="12.75" customHeight="1" x14ac:dyDescent="0.2">
      <c r="A12" s="156"/>
      <c r="B12" s="621" t="s">
        <v>34</v>
      </c>
      <c r="C12" s="621"/>
      <c r="D12" s="621" t="s">
        <v>35</v>
      </c>
      <c r="E12" s="621"/>
      <c r="F12" s="621" t="s">
        <v>37</v>
      </c>
      <c r="G12" s="621"/>
      <c r="H12" s="621" t="s">
        <v>36</v>
      </c>
      <c r="I12" s="621"/>
      <c r="J12" s="621" t="s">
        <v>4</v>
      </c>
      <c r="K12" s="621" t="s">
        <v>25</v>
      </c>
      <c r="L12" s="621"/>
      <c r="M12" s="622"/>
    </row>
    <row r="13" spans="1:18" s="6" customFormat="1" ht="15" customHeight="1" x14ac:dyDescent="0.2">
      <c r="A13" s="53" t="s">
        <v>32</v>
      </c>
      <c r="B13" s="373" t="s">
        <v>4</v>
      </c>
      <c r="C13" s="373" t="s">
        <v>25</v>
      </c>
      <c r="D13" s="373" t="s">
        <v>4</v>
      </c>
      <c r="E13" s="373" t="s">
        <v>25</v>
      </c>
      <c r="F13" s="373" t="s">
        <v>4</v>
      </c>
      <c r="G13" s="373" t="s">
        <v>25</v>
      </c>
      <c r="H13" s="373" t="s">
        <v>4</v>
      </c>
      <c r="I13" s="373" t="s">
        <v>25</v>
      </c>
      <c r="J13" s="621"/>
      <c r="K13" s="621"/>
      <c r="L13" s="621"/>
      <c r="M13" s="623"/>
    </row>
    <row r="14" spans="1:18" s="6" customFormat="1" x14ac:dyDescent="0.2">
      <c r="A14" s="53" t="s">
        <v>33</v>
      </c>
      <c r="B14" s="83"/>
      <c r="C14" s="83"/>
      <c r="D14" s="83"/>
      <c r="E14" s="83"/>
      <c r="F14" s="83"/>
      <c r="G14" s="83"/>
      <c r="H14" s="83"/>
      <c r="I14" s="83"/>
      <c r="J14" s="83"/>
      <c r="K14" s="83"/>
      <c r="L14" s="159">
        <f t="shared" ref="L14:M18" si="2">SUM(B14,D14,F14,H14,J14)</f>
        <v>0</v>
      </c>
      <c r="M14" s="152">
        <f t="shared" si="2"/>
        <v>0</v>
      </c>
    </row>
    <row r="15" spans="1:18" s="6" customFormat="1" x14ac:dyDescent="0.2">
      <c r="A15" s="53" t="s">
        <v>92</v>
      </c>
      <c r="B15" s="83"/>
      <c r="C15" s="83"/>
      <c r="D15" s="83">
        <v>1</v>
      </c>
      <c r="E15" s="83"/>
      <c r="F15" s="83">
        <v>1</v>
      </c>
      <c r="G15" s="83">
        <v>1</v>
      </c>
      <c r="H15" s="83">
        <v>3</v>
      </c>
      <c r="I15" s="83"/>
      <c r="J15" s="83"/>
      <c r="K15" s="83"/>
      <c r="L15" s="159">
        <f t="shared" si="2"/>
        <v>5</v>
      </c>
      <c r="M15" s="152">
        <f t="shared" si="2"/>
        <v>1</v>
      </c>
    </row>
    <row r="16" spans="1:18" s="6" customFormat="1" x14ac:dyDescent="0.2">
      <c r="A16" s="53" t="s">
        <v>93</v>
      </c>
      <c r="B16" s="83"/>
      <c r="C16" s="83"/>
      <c r="D16" s="83">
        <v>1</v>
      </c>
      <c r="E16" s="83"/>
      <c r="F16" s="83"/>
      <c r="G16" s="83"/>
      <c r="H16" s="83"/>
      <c r="I16" s="83"/>
      <c r="J16" s="83"/>
      <c r="K16" s="83"/>
      <c r="L16" s="159">
        <f t="shared" si="2"/>
        <v>1</v>
      </c>
      <c r="M16" s="152">
        <f t="shared" si="2"/>
        <v>0</v>
      </c>
    </row>
    <row r="17" spans="1:13" s="6" customFormat="1" x14ac:dyDescent="0.2">
      <c r="A17" s="53" t="s">
        <v>427</v>
      </c>
      <c r="B17" s="83">
        <v>2</v>
      </c>
      <c r="C17" s="83"/>
      <c r="D17" s="83">
        <v>4</v>
      </c>
      <c r="E17" s="83">
        <v>1</v>
      </c>
      <c r="F17" s="83">
        <v>22</v>
      </c>
      <c r="G17" s="83">
        <v>6</v>
      </c>
      <c r="H17" s="83">
        <v>3</v>
      </c>
      <c r="I17" s="83"/>
      <c r="J17" s="83"/>
      <c r="K17" s="83"/>
      <c r="L17" s="159">
        <f t="shared" si="2"/>
        <v>31</v>
      </c>
      <c r="M17" s="152">
        <f t="shared" si="2"/>
        <v>7</v>
      </c>
    </row>
    <row r="18" spans="1:13" x14ac:dyDescent="0.2">
      <c r="A18" s="26" t="s">
        <v>4</v>
      </c>
      <c r="B18" s="159">
        <f t="shared" ref="B18:K18" si="3">SUM(B14:B17)</f>
        <v>2</v>
      </c>
      <c r="C18" s="159">
        <f t="shared" si="3"/>
        <v>0</v>
      </c>
      <c r="D18" s="159">
        <f t="shared" si="3"/>
        <v>6</v>
      </c>
      <c r="E18" s="159">
        <f t="shared" si="3"/>
        <v>1</v>
      </c>
      <c r="F18" s="159">
        <f t="shared" si="3"/>
        <v>23</v>
      </c>
      <c r="G18" s="159">
        <f t="shared" si="3"/>
        <v>7</v>
      </c>
      <c r="H18" s="159">
        <f t="shared" si="3"/>
        <v>6</v>
      </c>
      <c r="I18" s="159">
        <f t="shared" si="3"/>
        <v>0</v>
      </c>
      <c r="J18" s="159">
        <f t="shared" si="3"/>
        <v>0</v>
      </c>
      <c r="K18" s="159">
        <f t="shared" si="3"/>
        <v>0</v>
      </c>
      <c r="L18" s="159">
        <f t="shared" si="2"/>
        <v>37</v>
      </c>
      <c r="M18" s="152">
        <f t="shared" si="2"/>
        <v>8</v>
      </c>
    </row>
    <row r="19" spans="1:13" ht="15" customHeight="1" x14ac:dyDescent="0.2">
      <c r="A19" s="67" t="s">
        <v>571</v>
      </c>
      <c r="B19" s="624"/>
      <c r="C19" s="624"/>
      <c r="D19" s="624"/>
      <c r="E19" s="624"/>
      <c r="F19" s="624"/>
      <c r="G19" s="624"/>
      <c r="H19" s="624"/>
      <c r="I19" s="624"/>
      <c r="J19" s="624"/>
      <c r="K19" s="624"/>
      <c r="L19" s="624"/>
      <c r="M19" s="158"/>
    </row>
    <row r="20" spans="1:13" ht="12.75" customHeight="1" x14ac:dyDescent="0.2">
      <c r="A20" s="156"/>
      <c r="B20" s="621" t="s">
        <v>34</v>
      </c>
      <c r="C20" s="621"/>
      <c r="D20" s="621" t="s">
        <v>35</v>
      </c>
      <c r="E20" s="621"/>
      <c r="F20" s="621" t="s">
        <v>37</v>
      </c>
      <c r="G20" s="621"/>
      <c r="H20" s="621" t="s">
        <v>36</v>
      </c>
      <c r="I20" s="621"/>
      <c r="J20" s="621" t="s">
        <v>4</v>
      </c>
      <c r="K20" s="621" t="s">
        <v>25</v>
      </c>
      <c r="L20" s="621"/>
      <c r="M20" s="622"/>
    </row>
    <row r="21" spans="1:13" ht="15" customHeight="1" x14ac:dyDescent="0.2">
      <c r="A21" s="53" t="s">
        <v>32</v>
      </c>
      <c r="B21" s="373" t="s">
        <v>4</v>
      </c>
      <c r="C21" s="373" t="s">
        <v>25</v>
      </c>
      <c r="D21" s="373" t="s">
        <v>4</v>
      </c>
      <c r="E21" s="373" t="s">
        <v>25</v>
      </c>
      <c r="F21" s="373" t="s">
        <v>4</v>
      </c>
      <c r="G21" s="373" t="s">
        <v>25</v>
      </c>
      <c r="H21" s="373" t="s">
        <v>4</v>
      </c>
      <c r="I21" s="373" t="s">
        <v>25</v>
      </c>
      <c r="J21" s="621"/>
      <c r="K21" s="621"/>
      <c r="L21" s="621"/>
      <c r="M21" s="623"/>
    </row>
    <row r="22" spans="1:13" x14ac:dyDescent="0.2">
      <c r="A22" s="53" t="s">
        <v>33</v>
      </c>
      <c r="B22" s="83"/>
      <c r="C22" s="83"/>
      <c r="D22" s="83"/>
      <c r="E22" s="83"/>
      <c r="F22" s="83"/>
      <c r="G22" s="83"/>
      <c r="H22" s="83"/>
      <c r="I22" s="83"/>
      <c r="J22" s="83">
        <v>1</v>
      </c>
      <c r="K22" s="83"/>
      <c r="L22" s="159">
        <f t="shared" ref="L22:M26" si="4">SUM(B22,D22,F22,H22,J22)</f>
        <v>1</v>
      </c>
      <c r="M22" s="152">
        <f t="shared" si="4"/>
        <v>0</v>
      </c>
    </row>
    <row r="23" spans="1:13" x14ac:dyDescent="0.2">
      <c r="A23" s="53" t="s">
        <v>92</v>
      </c>
      <c r="B23" s="83"/>
      <c r="C23" s="83"/>
      <c r="D23" s="83">
        <v>1</v>
      </c>
      <c r="E23" s="83"/>
      <c r="F23" s="83"/>
      <c r="G23" s="83"/>
      <c r="H23" s="83">
        <v>1</v>
      </c>
      <c r="I23" s="83"/>
      <c r="J23" s="83"/>
      <c r="K23" s="83"/>
      <c r="L23" s="159">
        <f t="shared" si="4"/>
        <v>2</v>
      </c>
      <c r="M23" s="152">
        <f t="shared" si="4"/>
        <v>0</v>
      </c>
    </row>
    <row r="24" spans="1:13" x14ac:dyDescent="0.2">
      <c r="A24" s="53" t="s">
        <v>93</v>
      </c>
      <c r="B24" s="83"/>
      <c r="C24" s="83"/>
      <c r="D24" s="83">
        <v>1</v>
      </c>
      <c r="E24" s="83"/>
      <c r="F24" s="83">
        <v>2</v>
      </c>
      <c r="G24" s="83">
        <v>1</v>
      </c>
      <c r="H24" s="83"/>
      <c r="I24" s="83"/>
      <c r="J24" s="83"/>
      <c r="K24" s="83"/>
      <c r="L24" s="159">
        <f t="shared" si="4"/>
        <v>3</v>
      </c>
      <c r="M24" s="152">
        <f t="shared" si="4"/>
        <v>1</v>
      </c>
    </row>
    <row r="25" spans="1:13" x14ac:dyDescent="0.2">
      <c r="A25" s="53" t="s">
        <v>427</v>
      </c>
      <c r="B25" s="83">
        <v>5</v>
      </c>
      <c r="C25" s="83">
        <v>1</v>
      </c>
      <c r="D25" s="83">
        <v>15</v>
      </c>
      <c r="E25" s="83">
        <v>2</v>
      </c>
      <c r="F25" s="83">
        <v>44</v>
      </c>
      <c r="G25" s="83">
        <v>3</v>
      </c>
      <c r="H25" s="83">
        <v>7</v>
      </c>
      <c r="I25" s="83">
        <v>2</v>
      </c>
      <c r="J25" s="83">
        <v>19</v>
      </c>
      <c r="K25" s="83">
        <v>4</v>
      </c>
      <c r="L25" s="159">
        <f t="shared" si="4"/>
        <v>90</v>
      </c>
      <c r="M25" s="152">
        <f t="shared" si="4"/>
        <v>12</v>
      </c>
    </row>
    <row r="26" spans="1:13" x14ac:dyDescent="0.2">
      <c r="A26" s="26" t="s">
        <v>4</v>
      </c>
      <c r="B26" s="159">
        <f t="shared" ref="B26:K26" si="5">SUM(B22:B25)</f>
        <v>5</v>
      </c>
      <c r="C26" s="159">
        <f t="shared" si="5"/>
        <v>1</v>
      </c>
      <c r="D26" s="159">
        <f t="shared" si="5"/>
        <v>17</v>
      </c>
      <c r="E26" s="159">
        <f t="shared" si="5"/>
        <v>2</v>
      </c>
      <c r="F26" s="159">
        <f t="shared" si="5"/>
        <v>46</v>
      </c>
      <c r="G26" s="159">
        <f t="shared" si="5"/>
        <v>4</v>
      </c>
      <c r="H26" s="159">
        <f t="shared" si="5"/>
        <v>8</v>
      </c>
      <c r="I26" s="159">
        <f t="shared" si="5"/>
        <v>2</v>
      </c>
      <c r="J26" s="159">
        <f t="shared" si="5"/>
        <v>20</v>
      </c>
      <c r="K26" s="159">
        <f t="shared" si="5"/>
        <v>4</v>
      </c>
      <c r="L26" s="159">
        <f t="shared" si="4"/>
        <v>96</v>
      </c>
      <c r="M26" s="152">
        <f t="shared" si="4"/>
        <v>13</v>
      </c>
    </row>
    <row r="27" spans="1:13" x14ac:dyDescent="0.2">
      <c r="A27" s="67" t="s">
        <v>572</v>
      </c>
      <c r="B27" s="624"/>
      <c r="C27" s="624"/>
      <c r="D27" s="624"/>
      <c r="E27" s="624"/>
      <c r="F27" s="624"/>
      <c r="G27" s="624"/>
      <c r="H27" s="624"/>
      <c r="I27" s="624"/>
      <c r="J27" s="624"/>
      <c r="K27" s="624"/>
      <c r="L27" s="624"/>
      <c r="M27" s="158"/>
    </row>
    <row r="28" spans="1:13" ht="12.75" customHeight="1" x14ac:dyDescent="0.2">
      <c r="A28" s="156"/>
      <c r="B28" s="621" t="s">
        <v>34</v>
      </c>
      <c r="C28" s="621"/>
      <c r="D28" s="621" t="s">
        <v>35</v>
      </c>
      <c r="E28" s="621"/>
      <c r="F28" s="621" t="s">
        <v>37</v>
      </c>
      <c r="G28" s="621"/>
      <c r="H28" s="621" t="s">
        <v>36</v>
      </c>
      <c r="I28" s="621"/>
      <c r="J28" s="621" t="s">
        <v>4</v>
      </c>
      <c r="K28" s="621" t="s">
        <v>25</v>
      </c>
      <c r="L28" s="621"/>
      <c r="M28" s="622"/>
    </row>
    <row r="29" spans="1:13" ht="12.75" customHeight="1" x14ac:dyDescent="0.2">
      <c r="A29" s="53" t="s">
        <v>32</v>
      </c>
      <c r="B29" s="373" t="s">
        <v>4</v>
      </c>
      <c r="C29" s="373" t="s">
        <v>25</v>
      </c>
      <c r="D29" s="373" t="s">
        <v>4</v>
      </c>
      <c r="E29" s="373" t="s">
        <v>25</v>
      </c>
      <c r="F29" s="373" t="s">
        <v>4</v>
      </c>
      <c r="G29" s="373" t="s">
        <v>25</v>
      </c>
      <c r="H29" s="373" t="s">
        <v>4</v>
      </c>
      <c r="I29" s="373" t="s">
        <v>25</v>
      </c>
      <c r="J29" s="621"/>
      <c r="K29" s="621"/>
      <c r="L29" s="621"/>
      <c r="M29" s="623"/>
    </row>
    <row r="30" spans="1:13" x14ac:dyDescent="0.2">
      <c r="A30" s="53" t="s">
        <v>33</v>
      </c>
      <c r="B30" s="83"/>
      <c r="C30" s="83"/>
      <c r="D30" s="83"/>
      <c r="E30" s="83"/>
      <c r="F30" s="83"/>
      <c r="G30" s="83"/>
      <c r="H30" s="83"/>
      <c r="I30" s="83"/>
      <c r="J30" s="83"/>
      <c r="K30" s="83"/>
      <c r="L30" s="159">
        <f t="shared" ref="L30:M34" si="6">SUM(B30,D30,F30,H30,J30)</f>
        <v>0</v>
      </c>
      <c r="M30" s="152">
        <f t="shared" si="6"/>
        <v>0</v>
      </c>
    </row>
    <row r="31" spans="1:13" x14ac:dyDescent="0.2">
      <c r="A31" s="53" t="s">
        <v>92</v>
      </c>
      <c r="B31" s="83">
        <v>3</v>
      </c>
      <c r="C31" s="83"/>
      <c r="D31" s="83">
        <v>2</v>
      </c>
      <c r="E31" s="83"/>
      <c r="F31" s="83">
        <v>2</v>
      </c>
      <c r="G31" s="83">
        <v>1</v>
      </c>
      <c r="H31" s="83">
        <v>3</v>
      </c>
      <c r="I31" s="83"/>
      <c r="J31" s="83"/>
      <c r="K31" s="83"/>
      <c r="L31" s="159">
        <f t="shared" si="6"/>
        <v>10</v>
      </c>
      <c r="M31" s="152">
        <f t="shared" si="6"/>
        <v>1</v>
      </c>
    </row>
    <row r="32" spans="1:13" x14ac:dyDescent="0.2">
      <c r="A32" s="53" t="s">
        <v>93</v>
      </c>
      <c r="B32" s="83"/>
      <c r="C32" s="83"/>
      <c r="D32" s="83"/>
      <c r="E32" s="83"/>
      <c r="F32" s="83">
        <v>1</v>
      </c>
      <c r="G32" s="83"/>
      <c r="H32" s="83"/>
      <c r="I32" s="83"/>
      <c r="J32" s="83"/>
      <c r="K32" s="83"/>
      <c r="L32" s="159">
        <f t="shared" si="6"/>
        <v>1</v>
      </c>
      <c r="M32" s="152">
        <f t="shared" si="6"/>
        <v>0</v>
      </c>
    </row>
    <row r="33" spans="1:13" x14ac:dyDescent="0.2">
      <c r="A33" s="53" t="s">
        <v>427</v>
      </c>
      <c r="B33" s="83">
        <v>3</v>
      </c>
      <c r="C33" s="83"/>
      <c r="D33" s="83">
        <v>14</v>
      </c>
      <c r="E33" s="83">
        <v>5</v>
      </c>
      <c r="F33" s="83">
        <v>26</v>
      </c>
      <c r="G33" s="83">
        <v>14</v>
      </c>
      <c r="H33" s="83">
        <v>20</v>
      </c>
      <c r="I33" s="83">
        <v>9</v>
      </c>
      <c r="J33" s="83"/>
      <c r="K33" s="83"/>
      <c r="L33" s="159">
        <f t="shared" si="6"/>
        <v>63</v>
      </c>
      <c r="M33" s="152">
        <f t="shared" si="6"/>
        <v>28</v>
      </c>
    </row>
    <row r="34" spans="1:13" x14ac:dyDescent="0.2">
      <c r="A34" s="26" t="s">
        <v>4</v>
      </c>
      <c r="B34" s="159">
        <f t="shared" ref="B34:K34" si="7">SUM(B30:B33)</f>
        <v>6</v>
      </c>
      <c r="C34" s="159">
        <f t="shared" si="7"/>
        <v>0</v>
      </c>
      <c r="D34" s="159">
        <f t="shared" si="7"/>
        <v>16</v>
      </c>
      <c r="E34" s="159">
        <f t="shared" si="7"/>
        <v>5</v>
      </c>
      <c r="F34" s="159">
        <f t="shared" si="7"/>
        <v>29</v>
      </c>
      <c r="G34" s="159">
        <f t="shared" si="7"/>
        <v>15</v>
      </c>
      <c r="H34" s="159">
        <f t="shared" si="7"/>
        <v>23</v>
      </c>
      <c r="I34" s="159">
        <f t="shared" si="7"/>
        <v>9</v>
      </c>
      <c r="J34" s="159">
        <f t="shared" si="7"/>
        <v>0</v>
      </c>
      <c r="K34" s="159">
        <f t="shared" si="7"/>
        <v>0</v>
      </c>
      <c r="L34" s="159">
        <f t="shared" si="6"/>
        <v>74</v>
      </c>
      <c r="M34" s="152">
        <f t="shared" si="6"/>
        <v>29</v>
      </c>
    </row>
    <row r="35" spans="1:13" x14ac:dyDescent="0.2">
      <c r="A35" s="67" t="s">
        <v>573</v>
      </c>
      <c r="B35" s="624"/>
      <c r="C35" s="624"/>
      <c r="D35" s="624"/>
      <c r="E35" s="624"/>
      <c r="F35" s="624"/>
      <c r="G35" s="624"/>
      <c r="H35" s="624"/>
      <c r="I35" s="624"/>
      <c r="J35" s="624"/>
      <c r="K35" s="624"/>
      <c r="L35" s="624"/>
      <c r="M35" s="158"/>
    </row>
    <row r="36" spans="1:13" s="43" customFormat="1" x14ac:dyDescent="0.2">
      <c r="A36" s="156"/>
      <c r="B36" s="621" t="s">
        <v>34</v>
      </c>
      <c r="C36" s="621"/>
      <c r="D36" s="621" t="s">
        <v>35</v>
      </c>
      <c r="E36" s="621"/>
      <c r="F36" s="621" t="s">
        <v>37</v>
      </c>
      <c r="G36" s="621"/>
      <c r="H36" s="621" t="s">
        <v>36</v>
      </c>
      <c r="I36" s="621"/>
      <c r="J36" s="621" t="s">
        <v>4</v>
      </c>
      <c r="K36" s="621" t="s">
        <v>25</v>
      </c>
      <c r="L36" s="621"/>
      <c r="M36" s="622"/>
    </row>
    <row r="37" spans="1:13" s="43" customFormat="1" ht="25.5" x14ac:dyDescent="0.2">
      <c r="A37" s="53" t="s">
        <v>32</v>
      </c>
      <c r="B37" s="373" t="s">
        <v>4</v>
      </c>
      <c r="C37" s="373" t="s">
        <v>25</v>
      </c>
      <c r="D37" s="373" t="s">
        <v>4</v>
      </c>
      <c r="E37" s="373" t="s">
        <v>25</v>
      </c>
      <c r="F37" s="373" t="s">
        <v>4</v>
      </c>
      <c r="G37" s="373" t="s">
        <v>25</v>
      </c>
      <c r="H37" s="373" t="s">
        <v>4</v>
      </c>
      <c r="I37" s="373" t="s">
        <v>25</v>
      </c>
      <c r="J37" s="621"/>
      <c r="K37" s="621"/>
      <c r="L37" s="621"/>
      <c r="M37" s="623"/>
    </row>
    <row r="38" spans="1:13" x14ac:dyDescent="0.2">
      <c r="A38" s="53" t="s">
        <v>33</v>
      </c>
      <c r="B38" s="83"/>
      <c r="C38" s="83"/>
      <c r="D38" s="83">
        <v>2</v>
      </c>
      <c r="E38" s="83">
        <v>1</v>
      </c>
      <c r="F38" s="83">
        <v>1</v>
      </c>
      <c r="G38" s="83"/>
      <c r="H38" s="83"/>
      <c r="I38" s="83"/>
      <c r="J38" s="83"/>
      <c r="K38" s="83"/>
      <c r="L38" s="159">
        <f t="shared" ref="L38:M42" si="8">SUM(B38,D38,F38,H38,J38)</f>
        <v>3</v>
      </c>
      <c r="M38" s="152">
        <f t="shared" si="8"/>
        <v>1</v>
      </c>
    </row>
    <row r="39" spans="1:13" ht="15" customHeight="1" x14ac:dyDescent="0.2">
      <c r="A39" s="53" t="s">
        <v>92</v>
      </c>
      <c r="B39" s="83">
        <v>3</v>
      </c>
      <c r="C39" s="83"/>
      <c r="D39" s="83">
        <v>4</v>
      </c>
      <c r="E39" s="83">
        <v>2</v>
      </c>
      <c r="F39" s="83">
        <v>4</v>
      </c>
      <c r="G39" s="83">
        <v>2</v>
      </c>
      <c r="H39" s="83">
        <v>1</v>
      </c>
      <c r="I39" s="83">
        <v>1</v>
      </c>
      <c r="J39" s="83">
        <v>2</v>
      </c>
      <c r="K39" s="83"/>
      <c r="L39" s="159">
        <f t="shared" si="8"/>
        <v>14</v>
      </c>
      <c r="M39" s="152">
        <f t="shared" si="8"/>
        <v>5</v>
      </c>
    </row>
    <row r="40" spans="1:13" ht="15" customHeight="1" x14ac:dyDescent="0.2">
      <c r="A40" s="53" t="s">
        <v>93</v>
      </c>
      <c r="B40" s="83"/>
      <c r="C40" s="83"/>
      <c r="D40" s="83"/>
      <c r="E40" s="83"/>
      <c r="F40" s="83">
        <v>4</v>
      </c>
      <c r="G40" s="83">
        <v>2</v>
      </c>
      <c r="H40" s="83"/>
      <c r="I40" s="83"/>
      <c r="J40" s="83"/>
      <c r="K40" s="83"/>
      <c r="L40" s="159">
        <f t="shared" si="8"/>
        <v>4</v>
      </c>
      <c r="M40" s="152">
        <f t="shared" si="8"/>
        <v>2</v>
      </c>
    </row>
    <row r="41" spans="1:13" x14ac:dyDescent="0.2">
      <c r="A41" s="53" t="s">
        <v>427</v>
      </c>
      <c r="B41" s="83">
        <v>5</v>
      </c>
      <c r="C41" s="83">
        <v>3</v>
      </c>
      <c r="D41" s="83">
        <v>13</v>
      </c>
      <c r="E41" s="83">
        <v>6</v>
      </c>
      <c r="F41" s="83">
        <v>41</v>
      </c>
      <c r="G41" s="83">
        <v>19</v>
      </c>
      <c r="H41" s="83">
        <v>7</v>
      </c>
      <c r="I41" s="83">
        <v>2</v>
      </c>
      <c r="J41" s="83">
        <v>3</v>
      </c>
      <c r="K41" s="83">
        <v>1</v>
      </c>
      <c r="L41" s="159">
        <f t="shared" si="8"/>
        <v>69</v>
      </c>
      <c r="M41" s="152">
        <f t="shared" si="8"/>
        <v>31</v>
      </c>
    </row>
    <row r="42" spans="1:13" x14ac:dyDescent="0.2">
      <c r="A42" s="26" t="s">
        <v>4</v>
      </c>
      <c r="B42" s="159">
        <f t="shared" ref="B42:K42" si="9">SUM(B38:B41)</f>
        <v>8</v>
      </c>
      <c r="C42" s="159">
        <f t="shared" si="9"/>
        <v>3</v>
      </c>
      <c r="D42" s="159">
        <f t="shared" si="9"/>
        <v>19</v>
      </c>
      <c r="E42" s="159">
        <f t="shared" si="9"/>
        <v>9</v>
      </c>
      <c r="F42" s="159">
        <f t="shared" si="9"/>
        <v>50</v>
      </c>
      <c r="G42" s="159">
        <f t="shared" si="9"/>
        <v>23</v>
      </c>
      <c r="H42" s="159">
        <f t="shared" si="9"/>
        <v>8</v>
      </c>
      <c r="I42" s="159">
        <f t="shared" si="9"/>
        <v>3</v>
      </c>
      <c r="J42" s="159">
        <f t="shared" si="9"/>
        <v>5</v>
      </c>
      <c r="K42" s="159">
        <f t="shared" si="9"/>
        <v>1</v>
      </c>
      <c r="L42" s="159">
        <f t="shared" si="8"/>
        <v>90</v>
      </c>
      <c r="M42" s="152">
        <f t="shared" si="8"/>
        <v>39</v>
      </c>
    </row>
    <row r="43" spans="1:13" x14ac:dyDescent="0.2">
      <c r="A43" s="67" t="s">
        <v>574</v>
      </c>
      <c r="B43" s="624"/>
      <c r="C43" s="624"/>
      <c r="D43" s="624"/>
      <c r="E43" s="624"/>
      <c r="F43" s="624"/>
      <c r="G43" s="624"/>
      <c r="H43" s="624"/>
      <c r="I43" s="624"/>
      <c r="J43" s="624"/>
      <c r="K43" s="624"/>
      <c r="L43" s="624"/>
      <c r="M43" s="158"/>
    </row>
    <row r="44" spans="1:13" x14ac:dyDescent="0.2">
      <c r="A44" s="156"/>
      <c r="B44" s="621" t="s">
        <v>34</v>
      </c>
      <c r="C44" s="621"/>
      <c r="D44" s="621" t="s">
        <v>35</v>
      </c>
      <c r="E44" s="621"/>
      <c r="F44" s="621" t="s">
        <v>37</v>
      </c>
      <c r="G44" s="621"/>
      <c r="H44" s="621" t="s">
        <v>36</v>
      </c>
      <c r="I44" s="621"/>
      <c r="J44" s="621" t="s">
        <v>4</v>
      </c>
      <c r="K44" s="621" t="s">
        <v>25</v>
      </c>
      <c r="L44" s="621"/>
      <c r="M44" s="622"/>
    </row>
    <row r="45" spans="1:13" ht="25.5" x14ac:dyDescent="0.2">
      <c r="A45" s="53" t="s">
        <v>32</v>
      </c>
      <c r="B45" s="373" t="s">
        <v>4</v>
      </c>
      <c r="C45" s="373" t="s">
        <v>25</v>
      </c>
      <c r="D45" s="373" t="s">
        <v>4</v>
      </c>
      <c r="E45" s="373" t="s">
        <v>25</v>
      </c>
      <c r="F45" s="373" t="s">
        <v>4</v>
      </c>
      <c r="G45" s="373" t="s">
        <v>25</v>
      </c>
      <c r="H45" s="373" t="s">
        <v>4</v>
      </c>
      <c r="I45" s="373" t="s">
        <v>25</v>
      </c>
      <c r="J45" s="621"/>
      <c r="K45" s="621"/>
      <c r="L45" s="621"/>
      <c r="M45" s="623"/>
    </row>
    <row r="46" spans="1:13" x14ac:dyDescent="0.2">
      <c r="A46" s="53" t="s">
        <v>33</v>
      </c>
      <c r="B46" s="83"/>
      <c r="C46" s="83"/>
      <c r="D46" s="83"/>
      <c r="E46" s="83"/>
      <c r="F46" s="83">
        <v>1</v>
      </c>
      <c r="G46" s="83">
        <v>1</v>
      </c>
      <c r="H46" s="83"/>
      <c r="I46" s="83"/>
      <c r="J46" s="83"/>
      <c r="K46" s="83"/>
      <c r="L46" s="159">
        <f t="shared" ref="L46:M50" si="10">SUM(B46,D46,F46,H46,J46)</f>
        <v>1</v>
      </c>
      <c r="M46" s="152">
        <f t="shared" si="10"/>
        <v>1</v>
      </c>
    </row>
    <row r="47" spans="1:13" x14ac:dyDescent="0.2">
      <c r="A47" s="53" t="s">
        <v>92</v>
      </c>
      <c r="B47" s="83">
        <v>7</v>
      </c>
      <c r="C47" s="83">
        <v>2</v>
      </c>
      <c r="D47" s="83">
        <v>4</v>
      </c>
      <c r="E47" s="83">
        <v>3</v>
      </c>
      <c r="F47" s="83">
        <v>7</v>
      </c>
      <c r="G47" s="83">
        <v>5</v>
      </c>
      <c r="H47" s="83">
        <v>4</v>
      </c>
      <c r="I47" s="83">
        <v>3</v>
      </c>
      <c r="J47" s="83"/>
      <c r="K47" s="83"/>
      <c r="L47" s="159">
        <f t="shared" si="10"/>
        <v>22</v>
      </c>
      <c r="M47" s="152">
        <f t="shared" si="10"/>
        <v>13</v>
      </c>
    </row>
    <row r="48" spans="1:13" x14ac:dyDescent="0.2">
      <c r="A48" s="53" t="s">
        <v>93</v>
      </c>
      <c r="B48" s="83"/>
      <c r="C48" s="83"/>
      <c r="D48" s="83"/>
      <c r="E48" s="83"/>
      <c r="F48" s="83"/>
      <c r="G48" s="83"/>
      <c r="H48" s="83"/>
      <c r="I48" s="83"/>
      <c r="J48" s="83"/>
      <c r="K48" s="83"/>
      <c r="L48" s="159">
        <f t="shared" si="10"/>
        <v>0</v>
      </c>
      <c r="M48" s="152">
        <f t="shared" si="10"/>
        <v>0</v>
      </c>
    </row>
    <row r="49" spans="1:13" x14ac:dyDescent="0.2">
      <c r="A49" s="53" t="s">
        <v>427</v>
      </c>
      <c r="B49" s="83">
        <v>3</v>
      </c>
      <c r="C49" s="83">
        <v>1</v>
      </c>
      <c r="D49" s="83">
        <v>10</v>
      </c>
      <c r="E49" s="83">
        <v>5</v>
      </c>
      <c r="F49" s="83">
        <v>45</v>
      </c>
      <c r="G49" s="83">
        <v>33</v>
      </c>
      <c r="H49" s="83">
        <v>23</v>
      </c>
      <c r="I49" s="83">
        <v>19</v>
      </c>
      <c r="J49" s="83">
        <v>1</v>
      </c>
      <c r="K49" s="83">
        <v>1</v>
      </c>
      <c r="L49" s="159">
        <f t="shared" si="10"/>
        <v>82</v>
      </c>
      <c r="M49" s="152">
        <f t="shared" si="10"/>
        <v>59</v>
      </c>
    </row>
    <row r="50" spans="1:13" x14ac:dyDescent="0.2">
      <c r="A50" s="26" t="s">
        <v>4</v>
      </c>
      <c r="B50" s="159">
        <f t="shared" ref="B50:K50" si="11">SUM(B46:B49)</f>
        <v>10</v>
      </c>
      <c r="C50" s="159">
        <f t="shared" si="11"/>
        <v>3</v>
      </c>
      <c r="D50" s="159">
        <f t="shared" si="11"/>
        <v>14</v>
      </c>
      <c r="E50" s="159">
        <f t="shared" si="11"/>
        <v>8</v>
      </c>
      <c r="F50" s="159">
        <f t="shared" si="11"/>
        <v>53</v>
      </c>
      <c r="G50" s="159">
        <f t="shared" si="11"/>
        <v>39</v>
      </c>
      <c r="H50" s="159">
        <f t="shared" si="11"/>
        <v>27</v>
      </c>
      <c r="I50" s="159">
        <f t="shared" si="11"/>
        <v>22</v>
      </c>
      <c r="J50" s="159">
        <f t="shared" si="11"/>
        <v>1</v>
      </c>
      <c r="K50" s="159">
        <f t="shared" si="11"/>
        <v>1</v>
      </c>
      <c r="L50" s="159">
        <f t="shared" si="10"/>
        <v>105</v>
      </c>
      <c r="M50" s="152">
        <f t="shared" si="10"/>
        <v>73</v>
      </c>
    </row>
    <row r="51" spans="1:13" x14ac:dyDescent="0.2">
      <c r="A51" s="67" t="s">
        <v>575</v>
      </c>
      <c r="B51" s="624"/>
      <c r="C51" s="624"/>
      <c r="D51" s="624"/>
      <c r="E51" s="624"/>
      <c r="F51" s="624"/>
      <c r="G51" s="624"/>
      <c r="H51" s="624"/>
      <c r="I51" s="624"/>
      <c r="J51" s="624"/>
      <c r="K51" s="624"/>
      <c r="L51" s="624"/>
      <c r="M51" s="158"/>
    </row>
    <row r="52" spans="1:13" x14ac:dyDescent="0.2">
      <c r="A52" s="156"/>
      <c r="B52" s="621" t="s">
        <v>34</v>
      </c>
      <c r="C52" s="621"/>
      <c r="D52" s="621" t="s">
        <v>35</v>
      </c>
      <c r="E52" s="621"/>
      <c r="F52" s="621" t="s">
        <v>37</v>
      </c>
      <c r="G52" s="621"/>
      <c r="H52" s="621" t="s">
        <v>36</v>
      </c>
      <c r="I52" s="621"/>
      <c r="J52" s="621" t="s">
        <v>4</v>
      </c>
      <c r="K52" s="621" t="s">
        <v>25</v>
      </c>
      <c r="L52" s="621"/>
      <c r="M52" s="622"/>
    </row>
    <row r="53" spans="1:13" ht="25.5" x14ac:dyDescent="0.2">
      <c r="A53" s="53" t="s">
        <v>32</v>
      </c>
      <c r="B53" s="373" t="s">
        <v>4</v>
      </c>
      <c r="C53" s="373" t="s">
        <v>25</v>
      </c>
      <c r="D53" s="373" t="s">
        <v>4</v>
      </c>
      <c r="E53" s="373" t="s">
        <v>25</v>
      </c>
      <c r="F53" s="373" t="s">
        <v>4</v>
      </c>
      <c r="G53" s="373" t="s">
        <v>25</v>
      </c>
      <c r="H53" s="373" t="s">
        <v>4</v>
      </c>
      <c r="I53" s="373" t="s">
        <v>25</v>
      </c>
      <c r="J53" s="621"/>
      <c r="K53" s="621"/>
      <c r="L53" s="621"/>
      <c r="M53" s="623"/>
    </row>
    <row r="54" spans="1:13" x14ac:dyDescent="0.2">
      <c r="A54" s="53" t="s">
        <v>33</v>
      </c>
      <c r="B54" s="83"/>
      <c r="C54" s="83"/>
      <c r="D54" s="83"/>
      <c r="E54" s="83"/>
      <c r="F54" s="83">
        <v>1</v>
      </c>
      <c r="G54" s="83"/>
      <c r="H54" s="83"/>
      <c r="I54" s="83"/>
      <c r="J54" s="83">
        <v>4</v>
      </c>
      <c r="K54" s="83">
        <v>3</v>
      </c>
      <c r="L54" s="159">
        <f t="shared" ref="L54:M58" si="12">SUM(B54,D54,F54,H54,J54)</f>
        <v>5</v>
      </c>
      <c r="M54" s="152">
        <f t="shared" si="12"/>
        <v>3</v>
      </c>
    </row>
    <row r="55" spans="1:13" x14ac:dyDescent="0.2">
      <c r="A55" s="53" t="s">
        <v>92</v>
      </c>
      <c r="B55" s="83"/>
      <c r="C55" s="83"/>
      <c r="D55" s="83"/>
      <c r="E55" s="83"/>
      <c r="F55" s="83"/>
      <c r="G55" s="83"/>
      <c r="H55" s="83"/>
      <c r="I55" s="83"/>
      <c r="J55" s="83"/>
      <c r="K55" s="83"/>
      <c r="L55" s="159">
        <f t="shared" si="12"/>
        <v>0</v>
      </c>
      <c r="M55" s="152">
        <f t="shared" si="12"/>
        <v>0</v>
      </c>
    </row>
    <row r="56" spans="1:13" x14ac:dyDescent="0.2">
      <c r="A56" s="53" t="s">
        <v>93</v>
      </c>
      <c r="B56" s="83"/>
      <c r="C56" s="83"/>
      <c r="D56" s="83"/>
      <c r="E56" s="83"/>
      <c r="F56" s="83"/>
      <c r="G56" s="83"/>
      <c r="H56" s="83"/>
      <c r="I56" s="83"/>
      <c r="J56" s="83">
        <v>1</v>
      </c>
      <c r="K56" s="83"/>
      <c r="L56" s="159">
        <f t="shared" si="12"/>
        <v>1</v>
      </c>
      <c r="M56" s="152">
        <f t="shared" si="12"/>
        <v>0</v>
      </c>
    </row>
    <row r="57" spans="1:13" x14ac:dyDescent="0.2">
      <c r="A57" s="53" t="s">
        <v>427</v>
      </c>
      <c r="B57" s="83"/>
      <c r="C57" s="83"/>
      <c r="D57" s="83">
        <v>2</v>
      </c>
      <c r="E57" s="83">
        <v>1</v>
      </c>
      <c r="F57" s="83">
        <v>30</v>
      </c>
      <c r="G57" s="83">
        <v>8</v>
      </c>
      <c r="H57" s="83"/>
      <c r="I57" s="83"/>
      <c r="J57" s="83">
        <v>23</v>
      </c>
      <c r="K57" s="83">
        <v>11</v>
      </c>
      <c r="L57" s="159">
        <f t="shared" si="12"/>
        <v>55</v>
      </c>
      <c r="M57" s="152">
        <f t="shared" si="12"/>
        <v>20</v>
      </c>
    </row>
    <row r="58" spans="1:13" x14ac:dyDescent="0.2">
      <c r="A58" s="26" t="s">
        <v>4</v>
      </c>
      <c r="B58" s="159">
        <f t="shared" ref="B58:K58" si="13">SUM(B54:B57)</f>
        <v>0</v>
      </c>
      <c r="C58" s="159">
        <f t="shared" si="13"/>
        <v>0</v>
      </c>
      <c r="D58" s="159">
        <f t="shared" si="13"/>
        <v>2</v>
      </c>
      <c r="E58" s="159">
        <f t="shared" si="13"/>
        <v>1</v>
      </c>
      <c r="F58" s="159">
        <f t="shared" si="13"/>
        <v>31</v>
      </c>
      <c r="G58" s="159">
        <f t="shared" si="13"/>
        <v>8</v>
      </c>
      <c r="H58" s="159">
        <f t="shared" si="13"/>
        <v>0</v>
      </c>
      <c r="I58" s="159">
        <f t="shared" si="13"/>
        <v>0</v>
      </c>
      <c r="J58" s="159">
        <f t="shared" si="13"/>
        <v>28</v>
      </c>
      <c r="K58" s="159">
        <f t="shared" si="13"/>
        <v>14</v>
      </c>
      <c r="L58" s="159">
        <f t="shared" si="12"/>
        <v>61</v>
      </c>
      <c r="M58" s="152">
        <f t="shared" si="12"/>
        <v>23</v>
      </c>
    </row>
    <row r="59" spans="1:13" x14ac:dyDescent="0.2">
      <c r="A59" s="136" t="s">
        <v>430</v>
      </c>
      <c r="B59" s="618"/>
      <c r="C59" s="619"/>
      <c r="D59" s="619"/>
      <c r="E59" s="619"/>
      <c r="F59" s="619"/>
      <c r="G59" s="619"/>
      <c r="H59" s="619"/>
      <c r="I59" s="619"/>
      <c r="J59" s="619"/>
      <c r="K59" s="619"/>
      <c r="L59" s="619"/>
      <c r="M59" s="620"/>
    </row>
    <row r="60" spans="1:13" x14ac:dyDescent="0.2">
      <c r="A60" s="156"/>
      <c r="B60" s="621" t="s">
        <v>34</v>
      </c>
      <c r="C60" s="621"/>
      <c r="D60" s="621" t="s">
        <v>35</v>
      </c>
      <c r="E60" s="621"/>
      <c r="F60" s="621" t="s">
        <v>37</v>
      </c>
      <c r="G60" s="621"/>
      <c r="H60" s="621" t="s">
        <v>36</v>
      </c>
      <c r="I60" s="621"/>
      <c r="J60" s="621" t="s">
        <v>4</v>
      </c>
      <c r="K60" s="621" t="s">
        <v>25</v>
      </c>
      <c r="L60" s="621"/>
      <c r="M60" s="622"/>
    </row>
    <row r="61" spans="1:13" ht="25.5" x14ac:dyDescent="0.2">
      <c r="A61" s="53" t="s">
        <v>32</v>
      </c>
      <c r="B61" s="373" t="s">
        <v>4</v>
      </c>
      <c r="C61" s="373" t="s">
        <v>25</v>
      </c>
      <c r="D61" s="373" t="s">
        <v>4</v>
      </c>
      <c r="E61" s="373" t="s">
        <v>25</v>
      </c>
      <c r="F61" s="373" t="s">
        <v>4</v>
      </c>
      <c r="G61" s="373" t="s">
        <v>25</v>
      </c>
      <c r="H61" s="373" t="s">
        <v>4</v>
      </c>
      <c r="I61" s="373" t="s">
        <v>25</v>
      </c>
      <c r="J61" s="621"/>
      <c r="K61" s="621"/>
      <c r="L61" s="621"/>
      <c r="M61" s="623"/>
    </row>
    <row r="62" spans="1:13" x14ac:dyDescent="0.2">
      <c r="A62" s="53" t="s">
        <v>33</v>
      </c>
      <c r="B62" s="83"/>
      <c r="C62" s="83"/>
      <c r="D62" s="83"/>
      <c r="E62" s="83"/>
      <c r="F62" s="83"/>
      <c r="G62" s="83"/>
      <c r="H62" s="83"/>
      <c r="I62" s="83"/>
      <c r="J62" s="83"/>
      <c r="K62" s="83"/>
      <c r="L62" s="159">
        <f t="shared" ref="L62:M66" si="14">SUM(B62,D62,F62,H62,J62)</f>
        <v>0</v>
      </c>
      <c r="M62" s="152">
        <f t="shared" si="14"/>
        <v>0</v>
      </c>
    </row>
    <row r="63" spans="1:13" x14ac:dyDescent="0.2">
      <c r="A63" s="53" t="s">
        <v>92</v>
      </c>
      <c r="B63" s="83"/>
      <c r="C63" s="83"/>
      <c r="D63" s="83"/>
      <c r="E63" s="83"/>
      <c r="F63" s="83"/>
      <c r="G63" s="83"/>
      <c r="H63" s="83"/>
      <c r="I63" s="83"/>
      <c r="J63" s="83"/>
      <c r="K63" s="83"/>
      <c r="L63" s="159">
        <f t="shared" si="14"/>
        <v>0</v>
      </c>
      <c r="M63" s="152">
        <f t="shared" si="14"/>
        <v>0</v>
      </c>
    </row>
    <row r="64" spans="1:13" x14ac:dyDescent="0.2">
      <c r="A64" s="53" t="s">
        <v>93</v>
      </c>
      <c r="B64" s="83"/>
      <c r="C64" s="83"/>
      <c r="D64" s="83"/>
      <c r="E64" s="83"/>
      <c r="F64" s="83"/>
      <c r="G64" s="83"/>
      <c r="H64" s="83"/>
      <c r="I64" s="83"/>
      <c r="J64" s="83"/>
      <c r="K64" s="83"/>
      <c r="L64" s="159">
        <f t="shared" si="14"/>
        <v>0</v>
      </c>
      <c r="M64" s="152">
        <f t="shared" si="14"/>
        <v>0</v>
      </c>
    </row>
    <row r="65" spans="1:13" x14ac:dyDescent="0.2">
      <c r="A65" s="53" t="s">
        <v>427</v>
      </c>
      <c r="B65" s="83"/>
      <c r="C65" s="83"/>
      <c r="D65" s="83"/>
      <c r="E65" s="83"/>
      <c r="F65" s="83"/>
      <c r="G65" s="83"/>
      <c r="H65" s="83"/>
      <c r="I65" s="83"/>
      <c r="J65" s="83">
        <v>1</v>
      </c>
      <c r="K65" s="83"/>
      <c r="L65" s="159">
        <f t="shared" si="14"/>
        <v>1</v>
      </c>
      <c r="M65" s="152">
        <f t="shared" si="14"/>
        <v>0</v>
      </c>
    </row>
    <row r="66" spans="1:13" x14ac:dyDescent="0.2">
      <c r="A66" s="47" t="s">
        <v>4</v>
      </c>
      <c r="B66" s="159">
        <f t="shared" ref="B66:K66" si="15">SUM(B62:B65)</f>
        <v>0</v>
      </c>
      <c r="C66" s="159">
        <f t="shared" si="15"/>
        <v>0</v>
      </c>
      <c r="D66" s="159">
        <f t="shared" si="15"/>
        <v>0</v>
      </c>
      <c r="E66" s="159">
        <f t="shared" si="15"/>
        <v>0</v>
      </c>
      <c r="F66" s="159">
        <f t="shared" si="15"/>
        <v>0</v>
      </c>
      <c r="G66" s="159">
        <f t="shared" si="15"/>
        <v>0</v>
      </c>
      <c r="H66" s="159">
        <f t="shared" si="15"/>
        <v>0</v>
      </c>
      <c r="I66" s="159">
        <f t="shared" si="15"/>
        <v>0</v>
      </c>
      <c r="J66" s="159">
        <f t="shared" si="15"/>
        <v>1</v>
      </c>
      <c r="K66" s="159">
        <f t="shared" si="15"/>
        <v>0</v>
      </c>
      <c r="L66" s="159">
        <f t="shared" si="14"/>
        <v>1</v>
      </c>
      <c r="M66" s="152">
        <f t="shared" si="14"/>
        <v>0</v>
      </c>
    </row>
    <row r="67" spans="1:13" x14ac:dyDescent="0.2">
      <c r="A67" s="136" t="s">
        <v>566</v>
      </c>
      <c r="B67" s="618"/>
      <c r="C67" s="619"/>
      <c r="D67" s="619"/>
      <c r="E67" s="619"/>
      <c r="F67" s="619"/>
      <c r="G67" s="619"/>
      <c r="H67" s="619"/>
      <c r="I67" s="619"/>
      <c r="J67" s="619"/>
      <c r="K67" s="619"/>
      <c r="L67" s="619"/>
      <c r="M67" s="620"/>
    </row>
    <row r="68" spans="1:13" x14ac:dyDescent="0.2">
      <c r="A68" s="156"/>
      <c r="B68" s="621" t="s">
        <v>34</v>
      </c>
      <c r="C68" s="621"/>
      <c r="D68" s="621" t="s">
        <v>35</v>
      </c>
      <c r="E68" s="621"/>
      <c r="F68" s="621" t="s">
        <v>37</v>
      </c>
      <c r="G68" s="621"/>
      <c r="H68" s="621" t="s">
        <v>36</v>
      </c>
      <c r="I68" s="621"/>
      <c r="J68" s="621" t="s">
        <v>4</v>
      </c>
      <c r="K68" s="621" t="s">
        <v>25</v>
      </c>
      <c r="L68" s="621"/>
      <c r="M68" s="622"/>
    </row>
    <row r="69" spans="1:13" ht="25.5" x14ac:dyDescent="0.2">
      <c r="A69" s="53" t="s">
        <v>32</v>
      </c>
      <c r="B69" s="373" t="s">
        <v>4</v>
      </c>
      <c r="C69" s="373" t="s">
        <v>25</v>
      </c>
      <c r="D69" s="373" t="s">
        <v>4</v>
      </c>
      <c r="E69" s="373" t="s">
        <v>25</v>
      </c>
      <c r="F69" s="373" t="s">
        <v>4</v>
      </c>
      <c r="G69" s="373" t="s">
        <v>25</v>
      </c>
      <c r="H69" s="373" t="s">
        <v>4</v>
      </c>
      <c r="I69" s="373" t="s">
        <v>25</v>
      </c>
      <c r="J69" s="621"/>
      <c r="K69" s="621"/>
      <c r="L69" s="621"/>
      <c r="M69" s="623"/>
    </row>
    <row r="70" spans="1:13" x14ac:dyDescent="0.2">
      <c r="A70" s="53" t="s">
        <v>33</v>
      </c>
      <c r="B70" s="83">
        <v>1</v>
      </c>
      <c r="C70" s="83">
        <v>1</v>
      </c>
      <c r="D70" s="83">
        <v>3</v>
      </c>
      <c r="E70" s="83">
        <v>1</v>
      </c>
      <c r="F70" s="83">
        <v>7</v>
      </c>
      <c r="G70" s="83">
        <v>3</v>
      </c>
      <c r="H70" s="83">
        <v>1</v>
      </c>
      <c r="I70" s="83"/>
      <c r="J70" s="83">
        <v>5</v>
      </c>
      <c r="K70" s="83">
        <v>3</v>
      </c>
      <c r="L70" s="159">
        <f t="shared" ref="L70:M75" si="16">SUM(B70,D70,F70,H70,J70)</f>
        <v>17</v>
      </c>
      <c r="M70" s="152">
        <f t="shared" si="16"/>
        <v>8</v>
      </c>
    </row>
    <row r="71" spans="1:13" x14ac:dyDescent="0.2">
      <c r="A71" s="53" t="s">
        <v>92</v>
      </c>
      <c r="B71" s="83">
        <v>13</v>
      </c>
      <c r="C71" s="83">
        <v>2</v>
      </c>
      <c r="D71" s="83">
        <v>15</v>
      </c>
      <c r="E71" s="83">
        <v>5</v>
      </c>
      <c r="F71" s="83">
        <v>16</v>
      </c>
      <c r="G71" s="83">
        <v>9</v>
      </c>
      <c r="H71" s="83">
        <v>12</v>
      </c>
      <c r="I71" s="83">
        <v>4</v>
      </c>
      <c r="J71" s="83">
        <v>3</v>
      </c>
      <c r="K71" s="83"/>
      <c r="L71" s="159">
        <f t="shared" si="16"/>
        <v>59</v>
      </c>
      <c r="M71" s="152">
        <f t="shared" si="16"/>
        <v>20</v>
      </c>
    </row>
    <row r="72" spans="1:13" x14ac:dyDescent="0.2">
      <c r="A72" s="53" t="s">
        <v>93</v>
      </c>
      <c r="B72" s="83">
        <v>1</v>
      </c>
      <c r="C72" s="83"/>
      <c r="D72" s="83">
        <v>3</v>
      </c>
      <c r="E72" s="83"/>
      <c r="F72" s="83">
        <v>9</v>
      </c>
      <c r="G72" s="83">
        <v>5</v>
      </c>
      <c r="H72" s="83"/>
      <c r="I72" s="83"/>
      <c r="J72" s="83">
        <v>1</v>
      </c>
      <c r="K72" s="83"/>
      <c r="L72" s="159">
        <f t="shared" si="16"/>
        <v>14</v>
      </c>
      <c r="M72" s="152">
        <f t="shared" si="16"/>
        <v>5</v>
      </c>
    </row>
    <row r="73" spans="1:13" x14ac:dyDescent="0.2">
      <c r="A73" s="53" t="s">
        <v>427</v>
      </c>
      <c r="B73" s="83">
        <v>35</v>
      </c>
      <c r="C73" s="83">
        <v>8</v>
      </c>
      <c r="D73" s="83">
        <v>85</v>
      </c>
      <c r="E73" s="83">
        <v>33</v>
      </c>
      <c r="F73" s="83">
        <v>257</v>
      </c>
      <c r="G73" s="83">
        <v>108</v>
      </c>
      <c r="H73" s="83">
        <v>64</v>
      </c>
      <c r="I73" s="83">
        <v>34</v>
      </c>
      <c r="J73" s="83">
        <v>50</v>
      </c>
      <c r="K73" s="83">
        <v>17</v>
      </c>
      <c r="L73" s="159">
        <f t="shared" si="16"/>
        <v>491</v>
      </c>
      <c r="M73" s="152">
        <f t="shared" si="16"/>
        <v>200</v>
      </c>
    </row>
    <row r="74" spans="1:13" ht="13.5" thickBot="1" x14ac:dyDescent="0.25">
      <c r="A74" s="47" t="s">
        <v>4</v>
      </c>
      <c r="B74" s="159">
        <f t="shared" ref="B74:K74" si="17">SUM(B70:B73)</f>
        <v>50</v>
      </c>
      <c r="C74" s="159">
        <f t="shared" si="17"/>
        <v>11</v>
      </c>
      <c r="D74" s="159">
        <f t="shared" si="17"/>
        <v>106</v>
      </c>
      <c r="E74" s="159">
        <f t="shared" si="17"/>
        <v>39</v>
      </c>
      <c r="F74" s="159">
        <f t="shared" si="17"/>
        <v>289</v>
      </c>
      <c r="G74" s="159">
        <f t="shared" si="17"/>
        <v>125</v>
      </c>
      <c r="H74" s="159">
        <f t="shared" si="17"/>
        <v>77</v>
      </c>
      <c r="I74" s="159">
        <f t="shared" si="17"/>
        <v>38</v>
      </c>
      <c r="J74" s="159">
        <f t="shared" si="17"/>
        <v>59</v>
      </c>
      <c r="K74" s="159">
        <f t="shared" si="17"/>
        <v>20</v>
      </c>
      <c r="L74" s="159">
        <f t="shared" si="16"/>
        <v>581</v>
      </c>
      <c r="M74" s="152">
        <f t="shared" si="16"/>
        <v>233</v>
      </c>
    </row>
    <row r="75" spans="1:13" ht="13.5" thickBot="1" x14ac:dyDescent="0.25">
      <c r="A75" s="71" t="s">
        <v>96</v>
      </c>
      <c r="B75" s="160">
        <f t="shared" ref="B75:I75" si="18">SUM(B10,B18,B26,B34,B42,B50,B58,B66)</f>
        <v>50</v>
      </c>
      <c r="C75" s="160">
        <f t="shared" si="18"/>
        <v>11</v>
      </c>
      <c r="D75" s="160">
        <f t="shared" si="18"/>
        <v>106</v>
      </c>
      <c r="E75" s="160">
        <f t="shared" si="18"/>
        <v>39</v>
      </c>
      <c r="F75" s="160">
        <f t="shared" si="18"/>
        <v>289</v>
      </c>
      <c r="G75" s="160">
        <f t="shared" si="18"/>
        <v>125</v>
      </c>
      <c r="H75" s="160">
        <f t="shared" si="18"/>
        <v>77</v>
      </c>
      <c r="I75" s="160">
        <f t="shared" si="18"/>
        <v>38</v>
      </c>
      <c r="J75" s="160">
        <f>SUM(J10,J18,J26,J34,J42,J50,J58,J66)</f>
        <v>59</v>
      </c>
      <c r="K75" s="160">
        <f>SUM(K10,K18,K26,K34,K42,K50,K58,K66)</f>
        <v>20</v>
      </c>
      <c r="L75" s="160">
        <f t="shared" si="16"/>
        <v>581</v>
      </c>
      <c r="M75" s="161">
        <f t="shared" si="16"/>
        <v>233</v>
      </c>
    </row>
  </sheetData>
  <mergeCells count="84">
    <mergeCell ref="M36:M37"/>
    <mergeCell ref="M28:M29"/>
    <mergeCell ref="B27:L27"/>
    <mergeCell ref="B35:L35"/>
    <mergeCell ref="B28:C28"/>
    <mergeCell ref="D28:E28"/>
    <mergeCell ref="F28:G28"/>
    <mergeCell ref="H28:I28"/>
    <mergeCell ref="J28:J29"/>
    <mergeCell ref="K28:K29"/>
    <mergeCell ref="L28:L29"/>
    <mergeCell ref="B4:C4"/>
    <mergeCell ref="D4:E4"/>
    <mergeCell ref="F4:G4"/>
    <mergeCell ref="H4:I4"/>
    <mergeCell ref="J4:J5"/>
    <mergeCell ref="D12:E12"/>
    <mergeCell ref="L20:L21"/>
    <mergeCell ref="B20:C20"/>
    <mergeCell ref="D20:E20"/>
    <mergeCell ref="F20:G20"/>
    <mergeCell ref="H20:I20"/>
    <mergeCell ref="J20:J21"/>
    <mergeCell ref="K20:K21"/>
    <mergeCell ref="B19:L19"/>
    <mergeCell ref="A1:M1"/>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J12:J13"/>
    <mergeCell ref="M44:M45"/>
    <mergeCell ref="B36:C36"/>
    <mergeCell ref="D36:E36"/>
    <mergeCell ref="F36:G36"/>
    <mergeCell ref="H36:I36"/>
    <mergeCell ref="J36:J37"/>
    <mergeCell ref="K36:K37"/>
    <mergeCell ref="B43:L43"/>
    <mergeCell ref="B44:C44"/>
    <mergeCell ref="D44:E44"/>
    <mergeCell ref="F44:G44"/>
    <mergeCell ref="H44:I44"/>
    <mergeCell ref="J44:J45"/>
    <mergeCell ref="K44:K45"/>
    <mergeCell ref="L44:L45"/>
    <mergeCell ref="L36:L37"/>
    <mergeCell ref="B51:L51"/>
    <mergeCell ref="B52:C52"/>
    <mergeCell ref="D52:E52"/>
    <mergeCell ref="F52:G52"/>
    <mergeCell ref="H52:I52"/>
    <mergeCell ref="J52:J53"/>
    <mergeCell ref="K52:K53"/>
    <mergeCell ref="L52:L53"/>
    <mergeCell ref="M52:M53"/>
    <mergeCell ref="B59:M59"/>
    <mergeCell ref="B60:C60"/>
    <mergeCell ref="D60:E60"/>
    <mergeCell ref="F60:G60"/>
    <mergeCell ref="H60:I60"/>
    <mergeCell ref="J60:J61"/>
    <mergeCell ref="K60:K61"/>
    <mergeCell ref="L60:L61"/>
    <mergeCell ref="M60:M61"/>
    <mergeCell ref="B67:M67"/>
    <mergeCell ref="B68:C68"/>
    <mergeCell ref="D68:E68"/>
    <mergeCell ref="F68:G68"/>
    <mergeCell ref="H68:I68"/>
    <mergeCell ref="J68:J69"/>
    <mergeCell ref="K68:K69"/>
    <mergeCell ref="L68:L69"/>
    <mergeCell ref="M68:M69"/>
  </mergeCell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A2" sqref="A2:A3"/>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1" max="14" width="9.140625" style="50"/>
    <col min="15" max="16384" width="9.140625" style="1"/>
  </cols>
  <sheetData>
    <row r="1" spans="1:15" ht="42.75" customHeight="1" thickBot="1" x14ac:dyDescent="0.3">
      <c r="A1" s="585" t="s">
        <v>415</v>
      </c>
      <c r="B1" s="586"/>
      <c r="C1" s="586"/>
      <c r="D1" s="586"/>
      <c r="E1" s="586"/>
      <c r="F1" s="586"/>
      <c r="G1" s="586"/>
      <c r="H1" s="586"/>
      <c r="I1" s="587"/>
      <c r="J1" s="588"/>
    </row>
    <row r="2" spans="1:15" s="5" customFormat="1" ht="21.75" customHeight="1" x14ac:dyDescent="0.2">
      <c r="A2" s="627" t="s">
        <v>594</v>
      </c>
      <c r="B2" s="629" t="s">
        <v>416</v>
      </c>
      <c r="C2" s="629" t="s">
        <v>417</v>
      </c>
      <c r="D2" s="631" t="s">
        <v>418</v>
      </c>
      <c r="E2" s="631" t="s">
        <v>419</v>
      </c>
      <c r="F2" s="631" t="s">
        <v>507</v>
      </c>
      <c r="G2" s="631" t="s">
        <v>420</v>
      </c>
      <c r="H2" s="631" t="s">
        <v>540</v>
      </c>
      <c r="I2" s="631" t="s">
        <v>514</v>
      </c>
      <c r="J2" s="633" t="s">
        <v>508</v>
      </c>
    </row>
    <row r="3" spans="1:15" s="5" customFormat="1" ht="26.25" customHeight="1" thickBot="1" x14ac:dyDescent="0.25">
      <c r="A3" s="628"/>
      <c r="B3" s="630"/>
      <c r="C3" s="630"/>
      <c r="D3" s="632"/>
      <c r="E3" s="632"/>
      <c r="F3" s="632"/>
      <c r="G3" s="632"/>
      <c r="H3" s="632"/>
      <c r="I3" s="632"/>
      <c r="J3" s="634"/>
    </row>
    <row r="4" spans="1:15" ht="26.25" customHeight="1" x14ac:dyDescent="0.2">
      <c r="A4" s="211" t="s">
        <v>576</v>
      </c>
      <c r="B4" s="331">
        <v>1</v>
      </c>
      <c r="C4" s="331">
        <v>4</v>
      </c>
      <c r="D4" s="331">
        <v>36</v>
      </c>
      <c r="E4" s="331">
        <v>33</v>
      </c>
      <c r="F4" s="331">
        <v>1</v>
      </c>
      <c r="G4" s="331">
        <v>9</v>
      </c>
      <c r="H4" s="332"/>
      <c r="I4" s="339"/>
      <c r="J4" s="212">
        <f t="shared" ref="J4:J21" si="0">SUM(B4:I4)</f>
        <v>84</v>
      </c>
      <c r="K4" s="1"/>
      <c r="L4" s="1"/>
      <c r="M4" s="1"/>
      <c r="N4" s="1"/>
    </row>
    <row r="5" spans="1:15" ht="15" customHeight="1" thickBot="1" x14ac:dyDescent="0.25">
      <c r="A5" s="216" t="s">
        <v>99</v>
      </c>
      <c r="B5" s="145">
        <v>0</v>
      </c>
      <c r="C5" s="145">
        <v>1</v>
      </c>
      <c r="D5" s="145">
        <v>7</v>
      </c>
      <c r="E5" s="145">
        <v>11</v>
      </c>
      <c r="F5" s="145">
        <v>0</v>
      </c>
      <c r="G5" s="145">
        <v>4</v>
      </c>
      <c r="H5" s="333"/>
      <c r="I5" s="340"/>
      <c r="J5" s="146">
        <f t="shared" si="0"/>
        <v>23</v>
      </c>
      <c r="K5" s="1"/>
      <c r="L5" s="1"/>
      <c r="M5" s="1"/>
      <c r="N5" s="1"/>
    </row>
    <row r="6" spans="1:15" ht="15" customHeight="1" x14ac:dyDescent="0.25">
      <c r="A6" s="231" t="s">
        <v>567</v>
      </c>
      <c r="B6" s="232">
        <v>1</v>
      </c>
      <c r="C6" s="232">
        <v>3</v>
      </c>
      <c r="D6" s="232">
        <v>12</v>
      </c>
      <c r="E6" s="232">
        <v>33</v>
      </c>
      <c r="F6" s="232">
        <v>1</v>
      </c>
      <c r="G6" s="334"/>
      <c r="H6" s="339"/>
      <c r="I6" s="232">
        <v>9</v>
      </c>
      <c r="J6" s="233">
        <f t="shared" si="0"/>
        <v>59</v>
      </c>
    </row>
    <row r="7" spans="1:15" ht="15" customHeight="1" thickBot="1" x14ac:dyDescent="0.3">
      <c r="A7" s="335" t="s">
        <v>99</v>
      </c>
      <c r="B7" s="139">
        <v>0</v>
      </c>
      <c r="C7" s="139">
        <v>1</v>
      </c>
      <c r="D7" s="139">
        <v>6</v>
      </c>
      <c r="E7" s="139">
        <v>8</v>
      </c>
      <c r="F7" s="139">
        <v>1</v>
      </c>
      <c r="G7" s="336"/>
      <c r="H7" s="340"/>
      <c r="I7" s="139">
        <v>2</v>
      </c>
      <c r="J7" s="141">
        <f t="shared" si="0"/>
        <v>18</v>
      </c>
    </row>
    <row r="8" spans="1:15" ht="15" customHeight="1" x14ac:dyDescent="0.25">
      <c r="A8" s="211" t="s">
        <v>577</v>
      </c>
      <c r="B8" s="142">
        <v>1</v>
      </c>
      <c r="C8" s="142">
        <v>3</v>
      </c>
      <c r="D8" s="142">
        <v>9</v>
      </c>
      <c r="E8" s="142">
        <v>30</v>
      </c>
      <c r="F8" s="142">
        <v>1</v>
      </c>
      <c r="G8" s="332"/>
      <c r="H8" s="339"/>
      <c r="I8" s="142">
        <v>4</v>
      </c>
      <c r="J8" s="212">
        <f t="shared" si="0"/>
        <v>48</v>
      </c>
    </row>
    <row r="9" spans="1:15" ht="15" customHeight="1" thickBot="1" x14ac:dyDescent="0.3">
      <c r="A9" s="216" t="s">
        <v>99</v>
      </c>
      <c r="B9" s="148">
        <v>1</v>
      </c>
      <c r="C9" s="148">
        <v>0</v>
      </c>
      <c r="D9" s="148">
        <v>2</v>
      </c>
      <c r="E9" s="148">
        <v>1</v>
      </c>
      <c r="F9" s="148">
        <v>1</v>
      </c>
      <c r="G9" s="333"/>
      <c r="H9" s="340"/>
      <c r="I9" s="148">
        <v>1</v>
      </c>
      <c r="J9" s="385">
        <f t="shared" si="0"/>
        <v>6</v>
      </c>
    </row>
    <row r="10" spans="1:15" ht="30" customHeight="1" x14ac:dyDescent="0.25">
      <c r="A10" s="211" t="s">
        <v>571</v>
      </c>
      <c r="B10" s="142">
        <v>1</v>
      </c>
      <c r="C10" s="142">
        <v>4</v>
      </c>
      <c r="D10" s="142">
        <v>10</v>
      </c>
      <c r="E10" s="142">
        <v>30</v>
      </c>
      <c r="F10" s="142">
        <v>1</v>
      </c>
      <c r="G10" s="332"/>
      <c r="H10" s="339"/>
      <c r="I10" s="142">
        <v>8</v>
      </c>
      <c r="J10" s="212">
        <f t="shared" si="0"/>
        <v>54</v>
      </c>
    </row>
    <row r="11" spans="1:15" ht="15" customHeight="1" thickBot="1" x14ac:dyDescent="0.3">
      <c r="A11" s="216" t="s">
        <v>99</v>
      </c>
      <c r="B11" s="148">
        <v>0</v>
      </c>
      <c r="C11" s="148">
        <v>0</v>
      </c>
      <c r="D11" s="148">
        <v>4</v>
      </c>
      <c r="E11" s="148">
        <v>1</v>
      </c>
      <c r="F11" s="148">
        <v>1</v>
      </c>
      <c r="G11" s="333"/>
      <c r="H11" s="340"/>
      <c r="I11" s="148">
        <v>0</v>
      </c>
      <c r="J11" s="385">
        <f t="shared" si="0"/>
        <v>6</v>
      </c>
    </row>
    <row r="12" spans="1:15" ht="15" customHeight="1" x14ac:dyDescent="0.25">
      <c r="A12" s="211" t="s">
        <v>572</v>
      </c>
      <c r="B12" s="142">
        <v>1</v>
      </c>
      <c r="C12" s="142">
        <v>5</v>
      </c>
      <c r="D12" s="142">
        <v>13</v>
      </c>
      <c r="E12" s="142">
        <v>30</v>
      </c>
      <c r="F12" s="142">
        <v>1</v>
      </c>
      <c r="G12" s="332"/>
      <c r="H12" s="339"/>
      <c r="I12" s="142">
        <v>17</v>
      </c>
      <c r="J12" s="212">
        <f t="shared" si="0"/>
        <v>67</v>
      </c>
    </row>
    <row r="13" spans="1:15" ht="15" customHeight="1" thickBot="1" x14ac:dyDescent="0.3">
      <c r="A13" s="216" t="s">
        <v>99</v>
      </c>
      <c r="B13" s="148">
        <v>0</v>
      </c>
      <c r="C13" s="148">
        <v>1</v>
      </c>
      <c r="D13" s="148">
        <v>7</v>
      </c>
      <c r="E13" s="148">
        <v>8</v>
      </c>
      <c r="F13" s="148">
        <v>1</v>
      </c>
      <c r="G13" s="333"/>
      <c r="H13" s="340"/>
      <c r="I13" s="148">
        <v>8</v>
      </c>
      <c r="J13" s="385">
        <f t="shared" si="0"/>
        <v>25</v>
      </c>
    </row>
    <row r="14" spans="1:15" ht="30" customHeight="1" x14ac:dyDescent="0.25">
      <c r="A14" s="211" t="s">
        <v>578</v>
      </c>
      <c r="B14" s="142">
        <v>1</v>
      </c>
      <c r="C14" s="142">
        <v>4</v>
      </c>
      <c r="D14" s="142">
        <v>11</v>
      </c>
      <c r="E14" s="142">
        <v>34</v>
      </c>
      <c r="F14" s="142">
        <v>1</v>
      </c>
      <c r="G14" s="332"/>
      <c r="H14" s="339"/>
      <c r="I14" s="142">
        <v>9</v>
      </c>
      <c r="J14" s="212">
        <f t="shared" si="0"/>
        <v>60</v>
      </c>
      <c r="K14" s="294"/>
    </row>
    <row r="15" spans="1:15" ht="15" customHeight="1" thickBot="1" x14ac:dyDescent="0.3">
      <c r="A15" s="216" t="s">
        <v>99</v>
      </c>
      <c r="B15" s="148">
        <v>0</v>
      </c>
      <c r="C15" s="148">
        <v>0</v>
      </c>
      <c r="D15" s="148">
        <v>7</v>
      </c>
      <c r="E15" s="148">
        <v>7</v>
      </c>
      <c r="F15" s="148">
        <v>0</v>
      </c>
      <c r="G15" s="333"/>
      <c r="H15" s="340"/>
      <c r="I15" s="148">
        <v>3</v>
      </c>
      <c r="J15" s="385">
        <f t="shared" si="0"/>
        <v>17</v>
      </c>
      <c r="O15" s="43"/>
    </row>
    <row r="16" spans="1:15" ht="15" customHeight="1" x14ac:dyDescent="0.25">
      <c r="A16" s="211" t="s">
        <v>574</v>
      </c>
      <c r="B16" s="142">
        <v>1</v>
      </c>
      <c r="C16" s="142">
        <v>4</v>
      </c>
      <c r="D16" s="142">
        <v>11</v>
      </c>
      <c r="E16" s="142">
        <v>29</v>
      </c>
      <c r="F16" s="142">
        <v>1</v>
      </c>
      <c r="G16" s="332"/>
      <c r="H16" s="339"/>
      <c r="I16" s="142">
        <v>6</v>
      </c>
      <c r="J16" s="212">
        <f t="shared" si="0"/>
        <v>52</v>
      </c>
      <c r="O16" s="43"/>
    </row>
    <row r="17" spans="1:15" ht="15" customHeight="1" thickBot="1" x14ac:dyDescent="0.3">
      <c r="A17" s="216" t="s">
        <v>99</v>
      </c>
      <c r="B17" s="148">
        <v>0</v>
      </c>
      <c r="C17" s="148">
        <v>3</v>
      </c>
      <c r="D17" s="148">
        <v>8</v>
      </c>
      <c r="E17" s="148">
        <v>18</v>
      </c>
      <c r="F17" s="148">
        <v>0</v>
      </c>
      <c r="G17" s="333"/>
      <c r="H17" s="340"/>
      <c r="I17" s="148">
        <v>3</v>
      </c>
      <c r="J17" s="385">
        <f t="shared" si="0"/>
        <v>32</v>
      </c>
      <c r="O17" s="43"/>
    </row>
    <row r="18" spans="1:15" ht="15" customHeight="1" x14ac:dyDescent="0.2">
      <c r="A18" s="211" t="s">
        <v>575</v>
      </c>
      <c r="B18" s="339"/>
      <c r="C18" s="339"/>
      <c r="D18" s="339"/>
      <c r="E18" s="142">
        <v>19</v>
      </c>
      <c r="F18" s="142"/>
      <c r="G18" s="332"/>
      <c r="H18" s="142">
        <v>1</v>
      </c>
      <c r="I18" s="142">
        <v>3</v>
      </c>
      <c r="J18" s="212">
        <f t="shared" si="0"/>
        <v>23</v>
      </c>
      <c r="K18" s="51"/>
      <c r="L18" s="51"/>
      <c r="M18" s="51"/>
      <c r="N18" s="51"/>
      <c r="O18" s="43"/>
    </row>
    <row r="19" spans="1:15" ht="27.75" customHeight="1" thickBot="1" x14ac:dyDescent="0.25">
      <c r="A19" s="216" t="s">
        <v>99</v>
      </c>
      <c r="B19" s="340"/>
      <c r="C19" s="340"/>
      <c r="D19" s="340"/>
      <c r="E19" s="148">
        <v>4</v>
      </c>
      <c r="F19" s="148"/>
      <c r="G19" s="333"/>
      <c r="H19" s="148">
        <v>0</v>
      </c>
      <c r="I19" s="148">
        <v>1</v>
      </c>
      <c r="J19" s="385">
        <f t="shared" si="0"/>
        <v>5</v>
      </c>
      <c r="K19" s="51"/>
      <c r="L19" s="51"/>
      <c r="M19" s="51"/>
      <c r="N19" s="51"/>
      <c r="O19" s="43"/>
    </row>
    <row r="20" spans="1:15" ht="15" customHeight="1" x14ac:dyDescent="0.2">
      <c r="A20" s="211" t="s">
        <v>481</v>
      </c>
      <c r="B20" s="339"/>
      <c r="C20" s="339"/>
      <c r="D20" s="339"/>
      <c r="E20" s="142"/>
      <c r="F20" s="142"/>
      <c r="G20" s="332"/>
      <c r="H20" s="142">
        <v>1</v>
      </c>
      <c r="I20" s="142">
        <v>0</v>
      </c>
      <c r="J20" s="212">
        <f t="shared" si="0"/>
        <v>1</v>
      </c>
      <c r="K20" s="51"/>
      <c r="L20" s="51"/>
      <c r="M20" s="51"/>
      <c r="N20" s="51"/>
      <c r="O20" s="43"/>
    </row>
    <row r="21" spans="1:15" ht="15" customHeight="1" thickBot="1" x14ac:dyDescent="0.25">
      <c r="A21" s="216" t="s">
        <v>99</v>
      </c>
      <c r="B21" s="340"/>
      <c r="C21" s="340"/>
      <c r="D21" s="340"/>
      <c r="E21" s="148"/>
      <c r="F21" s="148"/>
      <c r="G21" s="333"/>
      <c r="H21" s="148">
        <v>0</v>
      </c>
      <c r="I21" s="148">
        <v>0</v>
      </c>
      <c r="J21" s="385">
        <f t="shared" si="0"/>
        <v>0</v>
      </c>
      <c r="K21" s="51"/>
      <c r="L21" s="51"/>
      <c r="M21" s="51"/>
      <c r="N21" s="51"/>
      <c r="O21" s="43"/>
    </row>
    <row r="22" spans="1:15" s="95" customFormat="1" ht="27.75" customHeight="1" x14ac:dyDescent="0.2">
      <c r="A22" s="299" t="s">
        <v>515</v>
      </c>
      <c r="B22" s="236">
        <f t="shared" ref="B22:F23" si="1">SUM(B6,B8,B10,B12,B14,B16,B18)</f>
        <v>6</v>
      </c>
      <c r="C22" s="236">
        <f t="shared" si="1"/>
        <v>23</v>
      </c>
      <c r="D22" s="236">
        <f t="shared" si="1"/>
        <v>66</v>
      </c>
      <c r="E22" s="236">
        <f t="shared" si="1"/>
        <v>205</v>
      </c>
      <c r="F22" s="236">
        <f t="shared" si="1"/>
        <v>6</v>
      </c>
      <c r="G22" s="337"/>
      <c r="H22" s="236">
        <f>SUM(H20,H21)</f>
        <v>1</v>
      </c>
      <c r="I22" s="236">
        <f>SUM(I6,I8,I10,I12,I14,I16,I18,I20)</f>
        <v>56</v>
      </c>
      <c r="J22" s="237">
        <f>SUM(J6,J8,J10,J12,J14,J16,J18,J20)</f>
        <v>364</v>
      </c>
      <c r="K22" s="343"/>
      <c r="L22" s="343"/>
      <c r="M22" s="343"/>
      <c r="N22" s="343"/>
      <c r="O22" s="97"/>
    </row>
    <row r="23" spans="1:15" s="95" customFormat="1" ht="27.75" customHeight="1" thickBot="1" x14ac:dyDescent="0.25">
      <c r="A23" s="216" t="s">
        <v>99</v>
      </c>
      <c r="B23" s="149">
        <f t="shared" si="1"/>
        <v>1</v>
      </c>
      <c r="C23" s="149">
        <f t="shared" si="1"/>
        <v>5</v>
      </c>
      <c r="D23" s="149">
        <f t="shared" si="1"/>
        <v>34</v>
      </c>
      <c r="E23" s="149">
        <f t="shared" si="1"/>
        <v>47</v>
      </c>
      <c r="F23" s="149">
        <f t="shared" si="1"/>
        <v>4</v>
      </c>
      <c r="G23" s="340"/>
      <c r="H23" s="149">
        <f>SUM(H20,H21)</f>
        <v>1</v>
      </c>
      <c r="I23" s="149">
        <f>SUM(I7,I9,I11,I13,I15,I17,I19,I21)</f>
        <v>18</v>
      </c>
      <c r="J23" s="385">
        <f>SUM(J7,J9,J11,J13,J15,J17,J19)</f>
        <v>109</v>
      </c>
      <c r="K23" s="343"/>
      <c r="L23" s="343"/>
      <c r="M23" s="343"/>
      <c r="N23" s="343"/>
      <c r="O23" s="97"/>
    </row>
    <row r="24" spans="1:15" ht="15" customHeight="1" x14ac:dyDescent="0.2">
      <c r="A24" s="338" t="s">
        <v>509</v>
      </c>
      <c r="B24" s="213">
        <f t="shared" ref="B24:J25" si="2">B22+B4</f>
        <v>7</v>
      </c>
      <c r="C24" s="213">
        <f t="shared" si="2"/>
        <v>27</v>
      </c>
      <c r="D24" s="213">
        <f t="shared" si="2"/>
        <v>102</v>
      </c>
      <c r="E24" s="213">
        <f t="shared" si="2"/>
        <v>238</v>
      </c>
      <c r="F24" s="213">
        <f t="shared" si="2"/>
        <v>7</v>
      </c>
      <c r="G24" s="213">
        <f t="shared" si="2"/>
        <v>9</v>
      </c>
      <c r="H24" s="213">
        <f t="shared" si="2"/>
        <v>1</v>
      </c>
      <c r="I24" s="213">
        <f t="shared" si="2"/>
        <v>56</v>
      </c>
      <c r="J24" s="143">
        <f t="shared" si="2"/>
        <v>448</v>
      </c>
      <c r="K24" s="1"/>
      <c r="L24" s="1"/>
      <c r="M24" s="1"/>
      <c r="N24" s="1"/>
    </row>
    <row r="25" spans="1:15" ht="15" customHeight="1" thickBot="1" x14ac:dyDescent="0.25">
      <c r="A25" s="216" t="s">
        <v>99</v>
      </c>
      <c r="B25" s="149">
        <f t="shared" si="2"/>
        <v>1</v>
      </c>
      <c r="C25" s="149">
        <f t="shared" si="2"/>
        <v>6</v>
      </c>
      <c r="D25" s="149">
        <f t="shared" si="2"/>
        <v>41</v>
      </c>
      <c r="E25" s="149">
        <f t="shared" si="2"/>
        <v>58</v>
      </c>
      <c r="F25" s="149">
        <f t="shared" si="2"/>
        <v>4</v>
      </c>
      <c r="G25" s="149">
        <f t="shared" si="2"/>
        <v>4</v>
      </c>
      <c r="H25" s="149">
        <f t="shared" si="2"/>
        <v>1</v>
      </c>
      <c r="I25" s="149">
        <f t="shared" si="2"/>
        <v>18</v>
      </c>
      <c r="J25" s="385">
        <f t="shared" si="2"/>
        <v>132</v>
      </c>
      <c r="K25" s="1"/>
      <c r="L25" s="1"/>
      <c r="M25" s="1"/>
      <c r="N25" s="1"/>
    </row>
    <row r="26" spans="1:15" ht="12.75" x14ac:dyDescent="0.2">
      <c r="A26" s="300"/>
      <c r="B26" s="300"/>
      <c r="C26" s="300"/>
      <c r="D26" s="300"/>
      <c r="E26" s="300"/>
      <c r="F26" s="300"/>
      <c r="G26" s="300"/>
      <c r="H26" s="300"/>
      <c r="I26" s="300"/>
      <c r="J26" s="300"/>
      <c r="K26" s="1"/>
      <c r="L26" s="1"/>
      <c r="M26" s="1"/>
      <c r="N26" s="1"/>
    </row>
    <row r="27" spans="1:15" ht="12.75" x14ac:dyDescent="0.2">
      <c r="A27" s="1"/>
      <c r="K27" s="1"/>
      <c r="L27" s="1"/>
      <c r="M27" s="1"/>
      <c r="N27" s="1"/>
    </row>
    <row r="28" spans="1:15" ht="12.75" x14ac:dyDescent="0.2">
      <c r="A28" s="1"/>
      <c r="K28" s="1"/>
      <c r="L28" s="1"/>
      <c r="M28" s="1"/>
      <c r="N28" s="1"/>
    </row>
    <row r="29" spans="1:15" ht="12.75" x14ac:dyDescent="0.2">
      <c r="A29" s="1"/>
      <c r="K29" s="1"/>
      <c r="L29" s="1"/>
      <c r="M29" s="1"/>
      <c r="N29" s="1"/>
    </row>
    <row r="30" spans="1:15" ht="12.75" x14ac:dyDescent="0.2">
      <c r="A30" s="1"/>
      <c r="K30" s="1"/>
      <c r="L30" s="1"/>
      <c r="M30" s="1"/>
      <c r="N30" s="1"/>
    </row>
    <row r="31" spans="1:15" ht="12.75" x14ac:dyDescent="0.2">
      <c r="A31" s="1"/>
      <c r="K31" s="1"/>
      <c r="L31" s="1"/>
      <c r="M31" s="1"/>
      <c r="N31" s="1"/>
    </row>
    <row r="32" spans="1:15" ht="12.75" x14ac:dyDescent="0.2">
      <c r="A32" s="1"/>
      <c r="K32" s="1"/>
      <c r="L32" s="1"/>
      <c r="M32" s="1"/>
      <c r="N32" s="1"/>
    </row>
    <row r="33" spans="1:14" ht="12.75" x14ac:dyDescent="0.2">
      <c r="A33" s="1"/>
      <c r="K33" s="1"/>
      <c r="L33" s="1"/>
      <c r="M33" s="1"/>
      <c r="N33" s="1"/>
    </row>
  </sheetData>
  <mergeCells count="11">
    <mergeCell ref="A1:J1"/>
    <mergeCell ref="A2:A3"/>
    <mergeCell ref="B2:B3"/>
    <mergeCell ref="C2:C3"/>
    <mergeCell ref="D2:D3"/>
    <mergeCell ref="E2:E3"/>
    <mergeCell ref="F2:F3"/>
    <mergeCell ref="G2:G3"/>
    <mergeCell ref="H2:H3"/>
    <mergeCell ref="I2:I3"/>
    <mergeCell ref="J2:J3"/>
  </mergeCells>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
  <sheetViews>
    <sheetView zoomScaleNormal="100" workbookViewId="0">
      <selection activeCell="A5" sqref="A5"/>
    </sheetView>
  </sheetViews>
  <sheetFormatPr defaultColWidth="9.140625"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11" ht="42.75" customHeight="1" x14ac:dyDescent="0.2">
      <c r="A1" s="545" t="s">
        <v>469</v>
      </c>
      <c r="B1" s="546"/>
      <c r="C1" s="546"/>
      <c r="D1" s="546"/>
      <c r="E1" s="546"/>
      <c r="F1" s="546"/>
      <c r="G1" s="546"/>
      <c r="H1" s="546"/>
      <c r="I1" s="546"/>
      <c r="J1" s="546"/>
      <c r="K1" s="547"/>
    </row>
    <row r="2" spans="1:11" s="5" customFormat="1" ht="18.75" customHeight="1" x14ac:dyDescent="0.2">
      <c r="A2" s="569" t="s">
        <v>594</v>
      </c>
      <c r="B2" s="518" t="s">
        <v>19</v>
      </c>
      <c r="C2" s="518"/>
      <c r="D2" s="518"/>
      <c r="E2" s="518"/>
      <c r="F2" s="518"/>
      <c r="G2" s="518"/>
      <c r="H2" s="511" t="s">
        <v>512</v>
      </c>
      <c r="I2" s="638"/>
      <c r="J2" s="638"/>
      <c r="K2" s="637" t="s">
        <v>462</v>
      </c>
    </row>
    <row r="3" spans="1:11" s="5" customFormat="1" ht="52.5" customHeight="1" thickBot="1" x14ac:dyDescent="0.25">
      <c r="A3" s="570"/>
      <c r="B3" s="244" t="s">
        <v>20</v>
      </c>
      <c r="C3" s="244" t="s">
        <v>21</v>
      </c>
      <c r="D3" s="244" t="s">
        <v>22</v>
      </c>
      <c r="E3" s="243" t="s">
        <v>23</v>
      </c>
      <c r="F3" s="244" t="s">
        <v>24</v>
      </c>
      <c r="G3" s="244" t="s">
        <v>56</v>
      </c>
      <c r="H3" s="244" t="s">
        <v>463</v>
      </c>
      <c r="I3" s="344" t="s">
        <v>523</v>
      </c>
      <c r="J3" s="244" t="s">
        <v>464</v>
      </c>
      <c r="K3" s="637"/>
    </row>
    <row r="4" spans="1:11" s="6" customFormat="1" x14ac:dyDescent="0.2">
      <c r="A4" s="131" t="s">
        <v>567</v>
      </c>
      <c r="B4" s="245">
        <v>1.75</v>
      </c>
      <c r="C4" s="249">
        <v>2.2519999999999998</v>
      </c>
      <c r="D4" s="249">
        <v>3.4140000000000001</v>
      </c>
      <c r="E4" s="249"/>
      <c r="F4" s="249"/>
      <c r="G4" s="249"/>
      <c r="H4" s="249"/>
      <c r="I4" s="249">
        <v>0.375</v>
      </c>
      <c r="J4" s="249"/>
      <c r="K4" s="250">
        <v>0.26700000000000002</v>
      </c>
    </row>
    <row r="5" spans="1:11" s="6" customFormat="1" x14ac:dyDescent="0.2">
      <c r="A5" s="157" t="s">
        <v>442</v>
      </c>
      <c r="B5" s="29"/>
      <c r="C5" s="251"/>
      <c r="D5" s="251"/>
      <c r="E5" s="251"/>
      <c r="F5" s="251"/>
      <c r="G5" s="251"/>
      <c r="H5" s="251"/>
      <c r="I5" s="251"/>
      <c r="J5" s="251"/>
      <c r="K5" s="252"/>
    </row>
    <row r="6" spans="1:11" s="6" customFormat="1" x14ac:dyDescent="0.2">
      <c r="A6" s="157" t="s">
        <v>443</v>
      </c>
      <c r="B6" s="29"/>
      <c r="C6" s="251"/>
      <c r="D6" s="251"/>
      <c r="E6" s="251"/>
      <c r="F6" s="251"/>
      <c r="G6" s="251"/>
      <c r="H6" s="251"/>
      <c r="I6" s="251"/>
      <c r="J6" s="251"/>
      <c r="K6" s="252"/>
    </row>
    <row r="7" spans="1:11" s="6" customFormat="1" x14ac:dyDescent="0.2">
      <c r="A7" s="157" t="s">
        <v>439</v>
      </c>
      <c r="B7" s="29"/>
      <c r="C7" s="251"/>
      <c r="D7" s="251"/>
      <c r="E7" s="251"/>
      <c r="F7" s="251"/>
      <c r="G7" s="251"/>
      <c r="H7" s="251"/>
      <c r="I7" s="251"/>
      <c r="J7" s="251"/>
      <c r="K7" s="252"/>
    </row>
    <row r="8" spans="1:11" s="6" customFormat="1" x14ac:dyDescent="0.2">
      <c r="A8" s="157" t="s">
        <v>440</v>
      </c>
      <c r="B8" s="29">
        <v>1.75</v>
      </c>
      <c r="C8" s="251">
        <v>1</v>
      </c>
      <c r="D8" s="251">
        <v>2.6659999999999999</v>
      </c>
      <c r="E8" s="251"/>
      <c r="F8" s="251"/>
      <c r="G8" s="251"/>
      <c r="H8" s="251"/>
      <c r="I8" s="251"/>
      <c r="J8" s="251"/>
      <c r="K8" s="252"/>
    </row>
    <row r="9" spans="1:11" s="6" customFormat="1" x14ac:dyDescent="0.2">
      <c r="A9" s="157" t="s">
        <v>441</v>
      </c>
      <c r="B9" s="29"/>
      <c r="C9" s="251">
        <v>0.252</v>
      </c>
      <c r="D9" s="251">
        <v>0.748</v>
      </c>
      <c r="E9" s="251"/>
      <c r="F9" s="251"/>
      <c r="G9" s="251"/>
      <c r="H9" s="251"/>
      <c r="I9" s="251"/>
      <c r="J9" s="251"/>
      <c r="K9" s="252"/>
    </row>
    <row r="10" spans="1:11" s="6" customFormat="1" x14ac:dyDescent="0.2">
      <c r="A10" s="157" t="s">
        <v>444</v>
      </c>
      <c r="B10" s="246"/>
      <c r="C10" s="251">
        <v>1</v>
      </c>
      <c r="D10" s="251"/>
      <c r="E10" s="251"/>
      <c r="F10" s="251"/>
      <c r="G10" s="251"/>
      <c r="H10" s="251"/>
      <c r="I10" s="251">
        <v>0.375</v>
      </c>
      <c r="J10" s="251"/>
      <c r="K10" s="252">
        <v>0.26700000000000002</v>
      </c>
    </row>
    <row r="11" spans="1:11" s="6" customFormat="1" ht="13.5" customHeight="1" thickBot="1" x14ac:dyDescent="0.25">
      <c r="A11" s="157" t="s">
        <v>470</v>
      </c>
      <c r="B11" s="29">
        <v>1.25</v>
      </c>
      <c r="C11" s="251">
        <v>2</v>
      </c>
      <c r="D11" s="251">
        <v>2</v>
      </c>
      <c r="E11" s="251"/>
      <c r="F11" s="251"/>
      <c r="G11" s="251"/>
      <c r="H11" s="251"/>
      <c r="I11" s="251"/>
      <c r="J11" s="251"/>
      <c r="K11" s="252"/>
    </row>
    <row r="12" spans="1:11" s="6" customFormat="1" x14ac:dyDescent="0.2">
      <c r="A12" s="131" t="s">
        <v>569</v>
      </c>
      <c r="B12" s="245"/>
      <c r="C12" s="249">
        <v>0.50700000000000001</v>
      </c>
      <c r="D12" s="249">
        <v>2.8980000000000001</v>
      </c>
      <c r="E12" s="249"/>
      <c r="F12" s="249"/>
      <c r="G12" s="249"/>
      <c r="H12" s="249"/>
      <c r="I12" s="249"/>
      <c r="J12" s="249"/>
      <c r="K12" s="250">
        <v>1.3</v>
      </c>
    </row>
    <row r="13" spans="1:11" s="6" customFormat="1" x14ac:dyDescent="0.2">
      <c r="A13" s="157" t="s">
        <v>442</v>
      </c>
      <c r="B13" s="29"/>
      <c r="C13" s="251"/>
      <c r="D13" s="251"/>
      <c r="E13" s="251"/>
      <c r="F13" s="251"/>
      <c r="G13" s="251"/>
      <c r="H13" s="251"/>
      <c r="I13" s="251"/>
      <c r="J13" s="251"/>
      <c r="K13" s="252"/>
    </row>
    <row r="14" spans="1:11" s="6" customFormat="1" x14ac:dyDescent="0.2">
      <c r="A14" s="157" t="s">
        <v>443</v>
      </c>
      <c r="B14" s="29"/>
      <c r="C14" s="251"/>
      <c r="D14" s="251"/>
      <c r="E14" s="251"/>
      <c r="F14" s="251"/>
      <c r="G14" s="251"/>
      <c r="H14" s="251"/>
      <c r="I14" s="251"/>
      <c r="J14" s="251"/>
      <c r="K14" s="252"/>
    </row>
    <row r="15" spans="1:11" s="6" customFormat="1" x14ac:dyDescent="0.2">
      <c r="A15" s="157" t="s">
        <v>439</v>
      </c>
      <c r="B15" s="29"/>
      <c r="C15" s="251"/>
      <c r="D15" s="251"/>
      <c r="E15" s="251"/>
      <c r="F15" s="251"/>
      <c r="G15" s="251"/>
      <c r="H15" s="251"/>
      <c r="I15" s="251"/>
      <c r="J15" s="251"/>
      <c r="K15" s="252"/>
    </row>
    <row r="16" spans="1:11" s="6" customFormat="1" x14ac:dyDescent="0.2">
      <c r="A16" s="157" t="s">
        <v>440</v>
      </c>
      <c r="B16" s="29"/>
      <c r="C16" s="251">
        <v>0.50700000000000001</v>
      </c>
      <c r="D16" s="251">
        <v>2.8980000000000001</v>
      </c>
      <c r="E16" s="251"/>
      <c r="F16" s="251"/>
      <c r="G16" s="251"/>
      <c r="H16" s="251"/>
      <c r="I16" s="251"/>
      <c r="J16" s="251"/>
      <c r="K16" s="252">
        <v>1.3</v>
      </c>
    </row>
    <row r="17" spans="1:11" s="6" customFormat="1" x14ac:dyDescent="0.2">
      <c r="A17" s="157" t="s">
        <v>441</v>
      </c>
      <c r="B17" s="29"/>
      <c r="C17" s="251"/>
      <c r="D17" s="251"/>
      <c r="E17" s="251"/>
      <c r="F17" s="251"/>
      <c r="G17" s="251"/>
      <c r="H17" s="251"/>
      <c r="I17" s="251"/>
      <c r="J17" s="251"/>
      <c r="K17" s="252"/>
    </row>
    <row r="18" spans="1:11" s="6" customFormat="1" x14ac:dyDescent="0.2">
      <c r="A18" s="157" t="s">
        <v>444</v>
      </c>
      <c r="B18" s="246"/>
      <c r="C18" s="251"/>
      <c r="D18" s="251"/>
      <c r="E18" s="251"/>
      <c r="F18" s="251"/>
      <c r="G18" s="251"/>
      <c r="H18" s="251"/>
      <c r="I18" s="251"/>
      <c r="J18" s="251"/>
      <c r="K18" s="252"/>
    </row>
    <row r="19" spans="1:11" s="6" customFormat="1" ht="15" customHeight="1" thickBot="1" x14ac:dyDescent="0.25">
      <c r="A19" s="157" t="s">
        <v>470</v>
      </c>
      <c r="B19" s="29"/>
      <c r="C19" s="251">
        <v>7.0000000000000001E-3</v>
      </c>
      <c r="D19" s="251">
        <v>2</v>
      </c>
      <c r="E19" s="251"/>
      <c r="F19" s="251"/>
      <c r="G19" s="251"/>
      <c r="H19" s="251"/>
      <c r="I19" s="251"/>
      <c r="J19" s="251"/>
      <c r="K19" s="252">
        <v>1</v>
      </c>
    </row>
    <row r="20" spans="1:11" s="6" customFormat="1" ht="15" customHeight="1" x14ac:dyDescent="0.2">
      <c r="A20" s="131" t="s">
        <v>571</v>
      </c>
      <c r="B20" s="245"/>
      <c r="C20" s="249">
        <v>1.1659999999999999</v>
      </c>
      <c r="D20" s="249">
        <v>1</v>
      </c>
      <c r="E20" s="249">
        <v>0.33400000000000002</v>
      </c>
      <c r="F20" s="249"/>
      <c r="G20" s="249"/>
      <c r="H20" s="249"/>
      <c r="I20" s="249">
        <v>1.2090000000000001</v>
      </c>
      <c r="J20" s="249">
        <v>2.1429999999999998</v>
      </c>
      <c r="K20" s="250">
        <v>1.8</v>
      </c>
    </row>
    <row r="21" spans="1:11" s="6" customFormat="1" ht="12.75" customHeight="1" x14ac:dyDescent="0.2">
      <c r="A21" s="157" t="s">
        <v>442</v>
      </c>
      <c r="B21" s="29"/>
      <c r="C21" s="251"/>
      <c r="D21" s="251"/>
      <c r="E21" s="251"/>
      <c r="F21" s="251"/>
      <c r="G21" s="251"/>
      <c r="H21" s="251"/>
      <c r="I21" s="251"/>
      <c r="J21" s="251"/>
      <c r="K21" s="252"/>
    </row>
    <row r="22" spans="1:11" s="6" customFormat="1" ht="15" customHeight="1" x14ac:dyDescent="0.2">
      <c r="A22" s="157" t="s">
        <v>443</v>
      </c>
      <c r="B22" s="29"/>
      <c r="C22" s="251"/>
      <c r="D22" s="251"/>
      <c r="E22" s="251"/>
      <c r="F22" s="251"/>
      <c r="G22" s="251"/>
      <c r="H22" s="251"/>
      <c r="I22" s="251"/>
      <c r="J22" s="251"/>
      <c r="K22" s="252"/>
    </row>
    <row r="23" spans="1:11" s="6" customFormat="1" ht="15" customHeight="1" x14ac:dyDescent="0.2">
      <c r="A23" s="157" t="s">
        <v>439</v>
      </c>
      <c r="B23" s="29"/>
      <c r="C23" s="251"/>
      <c r="D23" s="251"/>
      <c r="E23" s="251"/>
      <c r="F23" s="251"/>
      <c r="G23" s="251"/>
      <c r="H23" s="251"/>
      <c r="I23" s="251"/>
      <c r="J23" s="251"/>
      <c r="K23" s="252"/>
    </row>
    <row r="24" spans="1:11" s="6" customFormat="1" ht="15" customHeight="1" x14ac:dyDescent="0.2">
      <c r="A24" s="157" t="s">
        <v>440</v>
      </c>
      <c r="B24" s="29"/>
      <c r="C24" s="251">
        <v>1.1659999999999999</v>
      </c>
      <c r="D24" s="251">
        <v>1</v>
      </c>
      <c r="E24" s="251">
        <v>0.33400000000000002</v>
      </c>
      <c r="F24" s="251"/>
      <c r="G24" s="251"/>
      <c r="H24" s="251"/>
      <c r="I24" s="251">
        <v>0.20899999999999999</v>
      </c>
      <c r="J24" s="251">
        <v>1.0009999999999999</v>
      </c>
      <c r="K24" s="252">
        <v>1</v>
      </c>
    </row>
    <row r="25" spans="1:11" s="6" customFormat="1" ht="15" customHeight="1" x14ac:dyDescent="0.2">
      <c r="A25" s="157" t="s">
        <v>441</v>
      </c>
      <c r="B25" s="29"/>
      <c r="C25" s="251"/>
      <c r="D25" s="251"/>
      <c r="E25" s="251"/>
      <c r="F25" s="251"/>
      <c r="G25" s="251"/>
      <c r="H25" s="251"/>
      <c r="I25" s="251"/>
      <c r="J25" s="251"/>
      <c r="K25" s="252"/>
    </row>
    <row r="26" spans="1:11" s="6" customFormat="1" ht="15" customHeight="1" x14ac:dyDescent="0.2">
      <c r="A26" s="157" t="s">
        <v>444</v>
      </c>
      <c r="B26" s="246"/>
      <c r="C26" s="251"/>
      <c r="D26" s="251"/>
      <c r="E26" s="251"/>
      <c r="F26" s="251"/>
      <c r="G26" s="251"/>
      <c r="H26" s="251"/>
      <c r="I26" s="251">
        <v>1</v>
      </c>
      <c r="J26" s="251">
        <v>1.1419999999999999</v>
      </c>
      <c r="K26" s="252">
        <v>0.8</v>
      </c>
    </row>
    <row r="27" spans="1:11" s="6" customFormat="1" ht="15" customHeight="1" thickBot="1" x14ac:dyDescent="0.25">
      <c r="A27" s="157" t="s">
        <v>470</v>
      </c>
      <c r="B27" s="29"/>
      <c r="C27" s="251"/>
      <c r="D27" s="251"/>
      <c r="E27" s="251">
        <v>0.33400000000000002</v>
      </c>
      <c r="F27" s="251"/>
      <c r="G27" s="251"/>
      <c r="H27" s="251"/>
      <c r="I27" s="251">
        <v>0.20899999999999999</v>
      </c>
      <c r="J27" s="251"/>
      <c r="K27" s="252">
        <v>1</v>
      </c>
    </row>
    <row r="28" spans="1:11" s="6" customFormat="1" ht="15" customHeight="1" x14ac:dyDescent="0.2">
      <c r="A28" s="131" t="s">
        <v>572</v>
      </c>
      <c r="B28" s="245">
        <v>2.7040000000000002</v>
      </c>
      <c r="C28" s="249">
        <v>2.6349999999999998</v>
      </c>
      <c r="D28" s="249">
        <v>3.46</v>
      </c>
      <c r="E28" s="249"/>
      <c r="F28" s="249"/>
      <c r="G28" s="249"/>
      <c r="H28" s="249"/>
      <c r="I28" s="249"/>
      <c r="J28" s="249"/>
      <c r="K28" s="250"/>
    </row>
    <row r="29" spans="1:11" s="6" customFormat="1" ht="15" customHeight="1" x14ac:dyDescent="0.2">
      <c r="A29" s="157" t="s">
        <v>442</v>
      </c>
      <c r="B29" s="29"/>
      <c r="C29" s="251"/>
      <c r="D29" s="251"/>
      <c r="E29" s="251"/>
      <c r="F29" s="251"/>
      <c r="G29" s="251"/>
      <c r="H29" s="251"/>
      <c r="I29" s="251"/>
      <c r="J29" s="251"/>
      <c r="K29" s="252"/>
    </row>
    <row r="30" spans="1:11" s="6" customFormat="1" ht="15" customHeight="1" x14ac:dyDescent="0.2">
      <c r="A30" s="157" t="s">
        <v>443</v>
      </c>
      <c r="B30" s="29"/>
      <c r="C30" s="251"/>
      <c r="D30" s="251"/>
      <c r="E30" s="251"/>
      <c r="F30" s="251"/>
      <c r="G30" s="251"/>
      <c r="H30" s="251"/>
      <c r="I30" s="251"/>
      <c r="J30" s="251"/>
      <c r="K30" s="252"/>
    </row>
    <row r="31" spans="1:11" s="6" customFormat="1" ht="15" customHeight="1" x14ac:dyDescent="0.2">
      <c r="A31" s="157" t="s">
        <v>439</v>
      </c>
      <c r="B31" s="29"/>
      <c r="C31" s="251"/>
      <c r="D31" s="251"/>
      <c r="E31" s="251"/>
      <c r="F31" s="251"/>
      <c r="G31" s="251"/>
      <c r="H31" s="251"/>
      <c r="I31" s="251"/>
      <c r="J31" s="251"/>
      <c r="K31" s="252"/>
    </row>
    <row r="32" spans="1:11" x14ac:dyDescent="0.2">
      <c r="A32" s="157" t="s">
        <v>440</v>
      </c>
      <c r="B32" s="29">
        <v>2.7040000000000002</v>
      </c>
      <c r="C32" s="251">
        <v>2.6349999999999998</v>
      </c>
      <c r="D32" s="251">
        <v>3.46</v>
      </c>
      <c r="E32" s="251"/>
      <c r="F32" s="251"/>
      <c r="G32" s="251"/>
      <c r="H32" s="251"/>
      <c r="I32" s="251"/>
      <c r="J32" s="251"/>
      <c r="K32" s="252"/>
    </row>
    <row r="33" spans="1:11" x14ac:dyDescent="0.2">
      <c r="A33" s="157" t="s">
        <v>441</v>
      </c>
      <c r="B33" s="29"/>
      <c r="C33" s="251"/>
      <c r="D33" s="251"/>
      <c r="E33" s="251"/>
      <c r="F33" s="251"/>
      <c r="G33" s="251"/>
      <c r="H33" s="251"/>
      <c r="I33" s="251"/>
      <c r="J33" s="251"/>
      <c r="K33" s="252"/>
    </row>
    <row r="34" spans="1:11" x14ac:dyDescent="0.2">
      <c r="A34" s="157" t="s">
        <v>444</v>
      </c>
      <c r="B34" s="246"/>
      <c r="C34" s="251"/>
      <c r="D34" s="251"/>
      <c r="E34" s="251"/>
      <c r="F34" s="251"/>
      <c r="G34" s="251"/>
      <c r="H34" s="251"/>
      <c r="I34" s="251"/>
      <c r="J34" s="251"/>
      <c r="K34" s="252"/>
    </row>
    <row r="35" spans="1:11" ht="15" customHeight="1" thickBot="1" x14ac:dyDescent="0.25">
      <c r="A35" s="256" t="s">
        <v>470</v>
      </c>
      <c r="B35" s="29"/>
      <c r="C35" s="251">
        <v>2</v>
      </c>
      <c r="D35" s="251">
        <v>1.3340000000000001</v>
      </c>
      <c r="E35" s="251"/>
      <c r="F35" s="251"/>
      <c r="G35" s="251"/>
      <c r="H35" s="251"/>
      <c r="I35" s="251"/>
      <c r="J35" s="251"/>
      <c r="K35" s="252"/>
    </row>
    <row r="36" spans="1:11" x14ac:dyDescent="0.2">
      <c r="A36" s="131" t="s">
        <v>591</v>
      </c>
      <c r="B36" s="245">
        <v>3.0489999999999999</v>
      </c>
      <c r="C36" s="249"/>
      <c r="D36" s="249">
        <v>4.95</v>
      </c>
      <c r="E36" s="249"/>
      <c r="F36" s="249"/>
      <c r="G36" s="249"/>
      <c r="H36" s="249">
        <v>1.0009999999999999</v>
      </c>
      <c r="I36" s="249">
        <v>2.282</v>
      </c>
      <c r="J36" s="249"/>
      <c r="K36" s="250">
        <v>0.30399999999999999</v>
      </c>
    </row>
    <row r="37" spans="1:11" x14ac:dyDescent="0.2">
      <c r="A37" s="157" t="s">
        <v>442</v>
      </c>
      <c r="B37" s="29"/>
      <c r="C37" s="251"/>
      <c r="D37" s="251"/>
      <c r="E37" s="251"/>
      <c r="F37" s="251"/>
      <c r="G37" s="251"/>
      <c r="H37" s="251"/>
      <c r="I37" s="251"/>
      <c r="J37" s="251"/>
      <c r="K37" s="252"/>
    </row>
    <row r="38" spans="1:11" x14ac:dyDescent="0.2">
      <c r="A38" s="157" t="s">
        <v>443</v>
      </c>
      <c r="B38" s="29"/>
      <c r="C38" s="251"/>
      <c r="D38" s="251"/>
      <c r="E38" s="251"/>
      <c r="F38" s="251"/>
      <c r="G38" s="251"/>
      <c r="H38" s="251"/>
      <c r="I38" s="251">
        <v>0.497</v>
      </c>
      <c r="J38" s="251"/>
      <c r="K38" s="252"/>
    </row>
    <row r="39" spans="1:11" x14ac:dyDescent="0.2">
      <c r="A39" s="157" t="s">
        <v>439</v>
      </c>
      <c r="B39" s="29"/>
      <c r="C39" s="251"/>
      <c r="D39" s="251"/>
      <c r="E39" s="251"/>
      <c r="F39" s="251"/>
      <c r="G39" s="251"/>
      <c r="H39" s="251"/>
      <c r="I39" s="251"/>
      <c r="J39" s="251"/>
      <c r="K39" s="252"/>
    </row>
    <row r="40" spans="1:11" x14ac:dyDescent="0.2">
      <c r="A40" s="157" t="s">
        <v>440</v>
      </c>
      <c r="B40" s="29">
        <v>3.0489999999999999</v>
      </c>
      <c r="C40" s="251"/>
      <c r="D40" s="251">
        <v>3.95</v>
      </c>
      <c r="E40" s="251"/>
      <c r="F40" s="251"/>
      <c r="G40" s="251"/>
      <c r="H40" s="251"/>
      <c r="I40" s="251"/>
      <c r="J40" s="251"/>
      <c r="K40" s="252">
        <v>3.6999999999999998E-2</v>
      </c>
    </row>
    <row r="41" spans="1:11" ht="13.5" customHeight="1" x14ac:dyDescent="0.2">
      <c r="A41" s="157" t="s">
        <v>441</v>
      </c>
      <c r="B41" s="29"/>
      <c r="C41" s="251"/>
      <c r="D41" s="251"/>
      <c r="E41" s="251"/>
      <c r="F41" s="251"/>
      <c r="G41" s="251"/>
      <c r="H41" s="251"/>
      <c r="I41" s="251"/>
      <c r="J41" s="251"/>
      <c r="K41" s="252"/>
    </row>
    <row r="42" spans="1:11" ht="13.5" customHeight="1" x14ac:dyDescent="0.2">
      <c r="A42" s="157" t="s">
        <v>444</v>
      </c>
      <c r="B42" s="246"/>
      <c r="C42" s="251"/>
      <c r="D42" s="251">
        <v>1</v>
      </c>
      <c r="E42" s="251"/>
      <c r="F42" s="251"/>
      <c r="G42" s="251"/>
      <c r="H42" s="251">
        <v>1.0009999999999999</v>
      </c>
      <c r="I42" s="251">
        <v>1.7849999999999999</v>
      </c>
      <c r="J42" s="251"/>
      <c r="K42" s="252">
        <v>0.26700000000000002</v>
      </c>
    </row>
    <row r="43" spans="1:11" ht="13.5" customHeight="1" thickBot="1" x14ac:dyDescent="0.25">
      <c r="A43" s="256" t="s">
        <v>470</v>
      </c>
      <c r="B43" s="29">
        <v>1.5</v>
      </c>
      <c r="C43" s="251"/>
      <c r="D43" s="251">
        <v>1.95</v>
      </c>
      <c r="E43" s="251"/>
      <c r="F43" s="251"/>
      <c r="G43" s="251"/>
      <c r="H43" s="251"/>
      <c r="I43" s="251"/>
      <c r="J43" s="251"/>
      <c r="K43" s="252">
        <v>3.6999999999999998E-2</v>
      </c>
    </row>
    <row r="44" spans="1:11" ht="13.5" customHeight="1" x14ac:dyDescent="0.2">
      <c r="A44" s="131" t="s">
        <v>574</v>
      </c>
      <c r="B44" s="245">
        <v>4.6669999999999998</v>
      </c>
      <c r="C44" s="249">
        <v>4.3330000000000002</v>
      </c>
      <c r="D44" s="249">
        <v>6.1689999999999996</v>
      </c>
      <c r="E44" s="249"/>
      <c r="F44" s="249">
        <v>1</v>
      </c>
      <c r="G44" s="249"/>
      <c r="H44" s="249"/>
      <c r="I44" s="249"/>
      <c r="J44" s="249"/>
      <c r="K44" s="250"/>
    </row>
    <row r="45" spans="1:11" ht="13.5" customHeight="1" x14ac:dyDescent="0.2">
      <c r="A45" s="157" t="s">
        <v>442</v>
      </c>
      <c r="B45" s="29">
        <v>1</v>
      </c>
      <c r="C45" s="251"/>
      <c r="D45" s="251"/>
      <c r="E45" s="251"/>
      <c r="F45" s="251"/>
      <c r="G45" s="251"/>
      <c r="H45" s="251"/>
      <c r="I45" s="251"/>
      <c r="J45" s="251"/>
      <c r="K45" s="252"/>
    </row>
    <row r="46" spans="1:11" ht="13.5" customHeight="1" x14ac:dyDescent="0.2">
      <c r="A46" s="157" t="s">
        <v>443</v>
      </c>
      <c r="B46" s="29"/>
      <c r="C46" s="251"/>
      <c r="D46" s="251"/>
      <c r="E46" s="251"/>
      <c r="F46" s="251"/>
      <c r="G46" s="251"/>
      <c r="H46" s="251"/>
      <c r="I46" s="251"/>
      <c r="J46" s="251"/>
      <c r="K46" s="252"/>
    </row>
    <row r="47" spans="1:11" ht="13.5" customHeight="1" x14ac:dyDescent="0.2">
      <c r="A47" s="157" t="s">
        <v>439</v>
      </c>
      <c r="B47" s="29"/>
      <c r="C47" s="251"/>
      <c r="D47" s="251"/>
      <c r="E47" s="251"/>
      <c r="F47" s="251"/>
      <c r="G47" s="251"/>
      <c r="H47" s="251"/>
      <c r="I47" s="251"/>
      <c r="J47" s="251"/>
      <c r="K47" s="252"/>
    </row>
    <row r="48" spans="1:11" ht="13.5" customHeight="1" x14ac:dyDescent="0.2">
      <c r="A48" s="157" t="s">
        <v>440</v>
      </c>
      <c r="B48" s="29">
        <v>3.6669999999999998</v>
      </c>
      <c r="C48" s="251">
        <v>4.3330000000000002</v>
      </c>
      <c r="D48" s="251">
        <v>3.8340000000000001</v>
      </c>
      <c r="E48" s="251"/>
      <c r="F48" s="251"/>
      <c r="G48" s="251"/>
      <c r="H48" s="251"/>
      <c r="I48" s="251"/>
      <c r="J48" s="251"/>
      <c r="K48" s="252"/>
    </row>
    <row r="49" spans="1:11" ht="13.5" customHeight="1" x14ac:dyDescent="0.2">
      <c r="A49" s="157" t="s">
        <v>441</v>
      </c>
      <c r="B49" s="29"/>
      <c r="C49" s="251"/>
      <c r="D49" s="251"/>
      <c r="E49" s="251"/>
      <c r="F49" s="251"/>
      <c r="G49" s="251"/>
      <c r="H49" s="251"/>
      <c r="I49" s="251"/>
      <c r="J49" s="251"/>
      <c r="K49" s="252"/>
    </row>
    <row r="50" spans="1:11" ht="13.5" customHeight="1" x14ac:dyDescent="0.2">
      <c r="A50" s="157" t="s">
        <v>444</v>
      </c>
      <c r="B50" s="246"/>
      <c r="C50" s="251"/>
      <c r="D50" s="251">
        <v>2.335</v>
      </c>
      <c r="E50" s="251"/>
      <c r="F50" s="251">
        <v>1</v>
      </c>
      <c r="G50" s="251"/>
      <c r="H50" s="251"/>
      <c r="I50" s="251"/>
      <c r="J50" s="251"/>
      <c r="K50" s="252"/>
    </row>
    <row r="51" spans="1:11" ht="13.5" customHeight="1" thickBot="1" x14ac:dyDescent="0.25">
      <c r="A51" s="157" t="s">
        <v>470</v>
      </c>
      <c r="B51" s="29">
        <v>1</v>
      </c>
      <c r="C51" s="251">
        <v>4.3330000000000002</v>
      </c>
      <c r="D51" s="251">
        <v>3.5009999999999999</v>
      </c>
      <c r="E51" s="251"/>
      <c r="F51" s="251"/>
      <c r="G51" s="251"/>
      <c r="H51" s="251"/>
      <c r="I51" s="251"/>
      <c r="J51" s="251"/>
      <c r="K51" s="252"/>
    </row>
    <row r="52" spans="1:11" ht="13.5" customHeight="1" x14ac:dyDescent="0.2">
      <c r="A52" s="131" t="s">
        <v>575</v>
      </c>
      <c r="B52" s="245"/>
      <c r="C52" s="249">
        <v>0.58599999999999997</v>
      </c>
      <c r="D52" s="249">
        <v>5.843</v>
      </c>
      <c r="E52" s="249"/>
      <c r="F52" s="249"/>
      <c r="G52" s="249"/>
      <c r="H52" s="249">
        <v>7.9809999999999999</v>
      </c>
      <c r="I52" s="249">
        <v>6.0910000000000002</v>
      </c>
      <c r="J52" s="249">
        <v>1.7430000000000001</v>
      </c>
      <c r="K52" s="250">
        <v>7.9000000000000001E-2</v>
      </c>
    </row>
    <row r="53" spans="1:11" ht="13.5" customHeight="1" x14ac:dyDescent="0.2">
      <c r="A53" s="157" t="s">
        <v>442</v>
      </c>
      <c r="B53" s="29"/>
      <c r="C53" s="251"/>
      <c r="D53" s="251"/>
      <c r="E53" s="251"/>
      <c r="F53" s="251"/>
      <c r="G53" s="251"/>
      <c r="H53" s="251"/>
      <c r="I53" s="251"/>
      <c r="J53" s="251"/>
      <c r="K53" s="252"/>
    </row>
    <row r="54" spans="1:11" ht="13.5" customHeight="1" x14ac:dyDescent="0.2">
      <c r="A54" s="157" t="s">
        <v>443</v>
      </c>
      <c r="B54" s="29"/>
      <c r="C54" s="251"/>
      <c r="D54" s="251"/>
      <c r="E54" s="251"/>
      <c r="F54" s="251"/>
      <c r="G54" s="251"/>
      <c r="H54" s="251"/>
      <c r="I54" s="251"/>
      <c r="J54" s="251"/>
      <c r="K54" s="252"/>
    </row>
    <row r="55" spans="1:11" ht="13.5" customHeight="1" x14ac:dyDescent="0.2">
      <c r="A55" s="157" t="s">
        <v>439</v>
      </c>
      <c r="B55" s="29"/>
      <c r="C55" s="251"/>
      <c r="D55" s="251"/>
      <c r="E55" s="251"/>
      <c r="F55" s="251"/>
      <c r="G55" s="251"/>
      <c r="H55" s="251"/>
      <c r="I55" s="251"/>
      <c r="J55" s="251"/>
      <c r="K55" s="252"/>
    </row>
    <row r="56" spans="1:11" ht="13.5" customHeight="1" x14ac:dyDescent="0.2">
      <c r="A56" s="157" t="s">
        <v>440</v>
      </c>
      <c r="B56" s="29"/>
      <c r="C56" s="251">
        <v>0.58599999999999997</v>
      </c>
      <c r="D56" s="251">
        <v>2.379</v>
      </c>
      <c r="E56" s="251"/>
      <c r="F56" s="251"/>
      <c r="G56" s="251"/>
      <c r="H56" s="251">
        <v>1.39</v>
      </c>
      <c r="I56" s="251">
        <v>0.16700000000000001</v>
      </c>
      <c r="J56" s="251"/>
      <c r="K56" s="252"/>
    </row>
    <row r="57" spans="1:11" ht="13.5" customHeight="1" x14ac:dyDescent="0.2">
      <c r="A57" s="157" t="s">
        <v>441</v>
      </c>
      <c r="B57" s="29"/>
      <c r="C57" s="251"/>
      <c r="D57" s="251">
        <v>0.36299999999999999</v>
      </c>
      <c r="E57" s="251"/>
      <c r="F57" s="251"/>
      <c r="G57" s="251"/>
      <c r="H57" s="251"/>
      <c r="I57" s="251">
        <v>1</v>
      </c>
      <c r="J57" s="251"/>
      <c r="K57" s="252"/>
    </row>
    <row r="58" spans="1:11" ht="13.5" customHeight="1" x14ac:dyDescent="0.2">
      <c r="A58" s="157" t="s">
        <v>444</v>
      </c>
      <c r="B58" s="246"/>
      <c r="C58" s="251"/>
      <c r="D58" s="251">
        <v>3.101</v>
      </c>
      <c r="E58" s="251"/>
      <c r="F58" s="251"/>
      <c r="G58" s="251"/>
      <c r="H58" s="251">
        <v>6.5910000000000002</v>
      </c>
      <c r="I58" s="251">
        <v>4.9240000000000004</v>
      </c>
      <c r="J58" s="251">
        <v>1.7430000000000001</v>
      </c>
      <c r="K58" s="252">
        <v>7.9000000000000001E-2</v>
      </c>
    </row>
    <row r="59" spans="1:11" ht="13.5" customHeight="1" thickBot="1" x14ac:dyDescent="0.25">
      <c r="A59" s="157" t="s">
        <v>470</v>
      </c>
      <c r="B59" s="29"/>
      <c r="C59" s="251">
        <v>0.58599999999999997</v>
      </c>
      <c r="D59" s="251">
        <v>1.413</v>
      </c>
      <c r="E59" s="251"/>
      <c r="F59" s="251"/>
      <c r="G59" s="251"/>
      <c r="H59" s="251">
        <v>2.246</v>
      </c>
      <c r="I59" s="251">
        <v>2.016</v>
      </c>
      <c r="J59" s="251">
        <v>0.24199999999999999</v>
      </c>
      <c r="K59" s="252"/>
    </row>
    <row r="60" spans="1:11" ht="13.5" customHeight="1" x14ac:dyDescent="0.2">
      <c r="A60" s="211" t="s">
        <v>88</v>
      </c>
      <c r="B60" s="253"/>
      <c r="C60" s="249"/>
      <c r="D60" s="249"/>
      <c r="E60" s="249"/>
      <c r="F60" s="249"/>
      <c r="G60" s="249"/>
      <c r="H60" s="249"/>
      <c r="I60" s="249">
        <v>1</v>
      </c>
      <c r="J60" s="249"/>
      <c r="K60" s="250">
        <v>3.621</v>
      </c>
    </row>
    <row r="61" spans="1:11" ht="13.5" customHeight="1" x14ac:dyDescent="0.2">
      <c r="A61" s="157" t="s">
        <v>442</v>
      </c>
      <c r="B61" s="29"/>
      <c r="C61" s="251"/>
      <c r="D61" s="251"/>
      <c r="E61" s="251"/>
      <c r="F61" s="251"/>
      <c r="G61" s="251"/>
      <c r="H61" s="251"/>
      <c r="I61" s="251"/>
      <c r="J61" s="251"/>
      <c r="K61" s="252"/>
    </row>
    <row r="62" spans="1:11" ht="13.5" customHeight="1" x14ac:dyDescent="0.2">
      <c r="A62" s="157" t="s">
        <v>443</v>
      </c>
      <c r="B62" s="29"/>
      <c r="C62" s="251"/>
      <c r="D62" s="251"/>
      <c r="E62" s="251"/>
      <c r="F62" s="251"/>
      <c r="G62" s="251"/>
      <c r="H62" s="251"/>
      <c r="I62" s="251"/>
      <c r="J62" s="251"/>
      <c r="K62" s="252"/>
    </row>
    <row r="63" spans="1:11" ht="13.5" customHeight="1" x14ac:dyDescent="0.2">
      <c r="A63" s="157" t="s">
        <v>439</v>
      </c>
      <c r="B63" s="29"/>
      <c r="C63" s="251"/>
      <c r="D63" s="251"/>
      <c r="E63" s="251"/>
      <c r="F63" s="251"/>
      <c r="G63" s="251"/>
      <c r="H63" s="251"/>
      <c r="I63" s="251"/>
      <c r="J63" s="251"/>
      <c r="K63" s="252"/>
    </row>
    <row r="64" spans="1:11" ht="13.5" customHeight="1" x14ac:dyDescent="0.2">
      <c r="A64" s="157" t="s">
        <v>440</v>
      </c>
      <c r="B64" s="29"/>
      <c r="C64" s="251"/>
      <c r="D64" s="251"/>
      <c r="E64" s="251"/>
      <c r="F64" s="251"/>
      <c r="G64" s="251"/>
      <c r="H64" s="251"/>
      <c r="I64" s="251"/>
      <c r="J64" s="251"/>
      <c r="K64" s="252">
        <v>3.2869999999999999</v>
      </c>
    </row>
    <row r="65" spans="1:23" ht="13.5" customHeight="1" x14ac:dyDescent="0.2">
      <c r="A65" s="157" t="s">
        <v>441</v>
      </c>
      <c r="B65" s="29"/>
      <c r="C65" s="251"/>
      <c r="D65" s="251"/>
      <c r="E65" s="251"/>
      <c r="F65" s="251"/>
      <c r="G65" s="251"/>
      <c r="H65" s="251"/>
      <c r="I65" s="251"/>
      <c r="J65" s="251"/>
      <c r="K65" s="252"/>
    </row>
    <row r="66" spans="1:23" ht="13.5" customHeight="1" x14ac:dyDescent="0.2">
      <c r="A66" s="157" t="s">
        <v>444</v>
      </c>
      <c r="B66" s="246"/>
      <c r="C66" s="251"/>
      <c r="D66" s="251"/>
      <c r="E66" s="251"/>
      <c r="F66" s="251"/>
      <c r="G66" s="251"/>
      <c r="H66" s="251"/>
      <c r="I66" s="251">
        <v>1</v>
      </c>
      <c r="J66" s="251"/>
      <c r="K66" s="252">
        <v>0.33400000000000002</v>
      </c>
    </row>
    <row r="67" spans="1:23" ht="13.5" customHeight="1" thickBot="1" x14ac:dyDescent="0.25">
      <c r="A67" s="157" t="s">
        <v>470</v>
      </c>
      <c r="B67" s="29"/>
      <c r="C67" s="251"/>
      <c r="D67" s="251"/>
      <c r="E67" s="251"/>
      <c r="F67" s="251"/>
      <c r="G67" s="251"/>
      <c r="H67" s="251"/>
      <c r="I67" s="251"/>
      <c r="J67" s="251"/>
      <c r="K67" s="252">
        <v>2</v>
      </c>
    </row>
    <row r="68" spans="1:23" ht="13.5" customHeight="1" x14ac:dyDescent="0.2">
      <c r="A68" s="254" t="s">
        <v>96</v>
      </c>
      <c r="B68" s="255">
        <v>12.17</v>
      </c>
      <c r="C68" s="234">
        <v>11.478999999999999</v>
      </c>
      <c r="D68" s="234">
        <v>27.734000000000002</v>
      </c>
      <c r="E68" s="234">
        <v>0.33400000000000002</v>
      </c>
      <c r="F68" s="234">
        <v>1</v>
      </c>
      <c r="G68" s="234"/>
      <c r="H68" s="234">
        <v>8.9819999999999993</v>
      </c>
      <c r="I68" s="234">
        <v>10.957000000000001</v>
      </c>
      <c r="J68" s="234">
        <v>3.8860000000000001</v>
      </c>
      <c r="K68" s="235">
        <v>7.3710000000000004</v>
      </c>
    </row>
    <row r="69" spans="1:23" ht="13.5" customHeight="1" x14ac:dyDescent="0.2">
      <c r="A69" s="157" t="s">
        <v>442</v>
      </c>
      <c r="B69" s="420">
        <v>1</v>
      </c>
      <c r="C69" s="83"/>
      <c r="D69" s="83"/>
      <c r="E69" s="83"/>
      <c r="F69" s="83"/>
      <c r="G69" s="83"/>
      <c r="H69" s="83"/>
      <c r="I69" s="83"/>
      <c r="J69" s="83"/>
      <c r="K69" s="383"/>
    </row>
    <row r="70" spans="1:23" ht="13.5" customHeight="1" x14ac:dyDescent="0.2">
      <c r="A70" s="157" t="s">
        <v>443</v>
      </c>
      <c r="B70" s="420"/>
      <c r="C70" s="83"/>
      <c r="D70" s="83"/>
      <c r="E70" s="83"/>
      <c r="F70" s="83"/>
      <c r="G70" s="83"/>
      <c r="H70" s="83"/>
      <c r="I70" s="83">
        <v>0.497</v>
      </c>
      <c r="J70" s="83"/>
      <c r="K70" s="383"/>
    </row>
    <row r="71" spans="1:23" ht="13.5" customHeight="1" x14ac:dyDescent="0.2">
      <c r="A71" s="157" t="s">
        <v>439</v>
      </c>
      <c r="B71" s="420"/>
      <c r="C71" s="83"/>
      <c r="D71" s="83"/>
      <c r="E71" s="83"/>
      <c r="F71" s="83"/>
      <c r="G71" s="83"/>
      <c r="H71" s="83"/>
      <c r="I71" s="83"/>
      <c r="J71" s="83"/>
      <c r="K71" s="383"/>
    </row>
    <row r="72" spans="1:23" ht="13.5" customHeight="1" x14ac:dyDescent="0.2">
      <c r="A72" s="157" t="s">
        <v>440</v>
      </c>
      <c r="B72" s="420">
        <v>11.17</v>
      </c>
      <c r="C72" s="83">
        <v>10.227</v>
      </c>
      <c r="D72" s="83">
        <v>20.187000000000001</v>
      </c>
      <c r="E72" s="83">
        <v>0.33400000000000002</v>
      </c>
      <c r="F72" s="83"/>
      <c r="G72" s="83"/>
      <c r="H72" s="83">
        <v>1.39</v>
      </c>
      <c r="I72" s="83">
        <v>0.376</v>
      </c>
      <c r="J72" s="83">
        <v>1.0009999999999999</v>
      </c>
      <c r="K72" s="383">
        <v>5.6239999999999997</v>
      </c>
    </row>
    <row r="73" spans="1:23" x14ac:dyDescent="0.2">
      <c r="A73" s="157" t="s">
        <v>441</v>
      </c>
      <c r="B73" s="420"/>
      <c r="C73" s="83">
        <v>0.252</v>
      </c>
      <c r="D73" s="83">
        <v>1.111</v>
      </c>
      <c r="E73" s="83"/>
      <c r="F73" s="83"/>
      <c r="G73" s="83"/>
      <c r="H73" s="83"/>
      <c r="I73" s="83">
        <v>1</v>
      </c>
      <c r="J73" s="83"/>
      <c r="K73" s="383"/>
    </row>
    <row r="74" spans="1:23" x14ac:dyDescent="0.2">
      <c r="A74" s="157" t="s">
        <v>444</v>
      </c>
      <c r="B74" s="421"/>
      <c r="C74" s="85">
        <v>1</v>
      </c>
      <c r="D74" s="85">
        <v>6.4359999999999999</v>
      </c>
      <c r="E74" s="85"/>
      <c r="F74" s="85">
        <v>1</v>
      </c>
      <c r="G74" s="85"/>
      <c r="H74" s="85">
        <v>7.5919999999999996</v>
      </c>
      <c r="I74" s="85">
        <v>9.0839999999999996</v>
      </c>
      <c r="J74" s="85">
        <v>2.8849999999999998</v>
      </c>
      <c r="K74" s="422">
        <v>1.7470000000000001</v>
      </c>
    </row>
    <row r="75" spans="1:23" ht="14.25" customHeight="1" thickBot="1" x14ac:dyDescent="0.25">
      <c r="A75" s="256" t="s">
        <v>470</v>
      </c>
      <c r="B75" s="423">
        <v>3.75</v>
      </c>
      <c r="C75" s="123">
        <v>8.9260000000000002</v>
      </c>
      <c r="D75" s="123">
        <v>12.198</v>
      </c>
      <c r="E75" s="123">
        <v>0.33400000000000002</v>
      </c>
      <c r="F75" s="123"/>
      <c r="G75" s="123"/>
      <c r="H75" s="123">
        <v>2.246</v>
      </c>
      <c r="I75" s="123">
        <v>2.2250000000000001</v>
      </c>
      <c r="J75" s="123">
        <v>0.24199999999999999</v>
      </c>
      <c r="K75" s="424">
        <v>4.0369999999999999</v>
      </c>
    </row>
    <row r="76" spans="1:23" x14ac:dyDescent="0.2">
      <c r="B76" s="257"/>
    </row>
    <row r="77" spans="1:23" ht="12.75" customHeight="1" x14ac:dyDescent="0.2">
      <c r="A77" s="635" t="s">
        <v>141</v>
      </c>
      <c r="B77" s="635"/>
      <c r="C77" s="635"/>
      <c r="D77" s="635"/>
      <c r="E77" s="635"/>
      <c r="F77" s="635"/>
      <c r="G77" s="635"/>
      <c r="H77" s="635"/>
      <c r="I77" s="635"/>
      <c r="J77" s="635"/>
      <c r="K77" s="635"/>
    </row>
    <row r="78" spans="1:23" ht="15" customHeight="1" x14ac:dyDescent="0.2">
      <c r="A78" s="636" t="s">
        <v>465</v>
      </c>
      <c r="B78" s="636"/>
      <c r="C78" s="636"/>
      <c r="D78" s="636"/>
      <c r="E78" s="636"/>
      <c r="F78" s="636"/>
      <c r="G78" s="636"/>
      <c r="H78" s="636"/>
      <c r="I78" s="636"/>
      <c r="J78" s="636"/>
      <c r="K78" s="636"/>
    </row>
    <row r="79" spans="1:23" ht="45" customHeight="1" x14ac:dyDescent="0.2">
      <c r="A79" s="614" t="s">
        <v>466</v>
      </c>
      <c r="B79" s="614"/>
      <c r="C79" s="614"/>
      <c r="D79" s="614"/>
      <c r="E79" s="614"/>
      <c r="F79" s="614"/>
      <c r="G79" s="614"/>
      <c r="H79" s="614"/>
      <c r="I79" s="614"/>
      <c r="J79" s="614"/>
      <c r="K79" s="614"/>
      <c r="L79" s="81"/>
      <c r="M79" s="81"/>
      <c r="N79" s="81"/>
      <c r="O79" s="81"/>
      <c r="P79" s="81"/>
      <c r="Q79" s="81"/>
      <c r="R79" s="81"/>
      <c r="S79" s="81"/>
      <c r="T79" s="81"/>
      <c r="U79" s="81"/>
      <c r="V79" s="81"/>
    </row>
    <row r="80" spans="1:23" ht="30" customHeight="1" x14ac:dyDescent="0.2">
      <c r="A80" s="614" t="s">
        <v>467</v>
      </c>
      <c r="B80" s="614"/>
      <c r="C80" s="614"/>
      <c r="D80" s="614"/>
      <c r="E80" s="614"/>
      <c r="F80" s="614"/>
      <c r="G80" s="614"/>
      <c r="H80" s="614"/>
      <c r="I80" s="614"/>
      <c r="J80" s="614"/>
      <c r="K80" s="614"/>
      <c r="L80" s="81"/>
      <c r="M80" s="81"/>
      <c r="N80" s="81"/>
      <c r="O80" s="81"/>
      <c r="P80" s="81"/>
      <c r="Q80" s="81"/>
      <c r="R80" s="81"/>
      <c r="S80" s="81"/>
      <c r="T80" s="81"/>
      <c r="U80" s="81"/>
      <c r="V80" s="81"/>
      <c r="W80" s="81"/>
    </row>
    <row r="81" spans="1:13" x14ac:dyDescent="0.2">
      <c r="A81" s="614" t="s">
        <v>468</v>
      </c>
      <c r="B81" s="614"/>
      <c r="C81" s="614"/>
      <c r="D81" s="614"/>
      <c r="E81" s="614"/>
      <c r="F81" s="614"/>
      <c r="G81" s="614"/>
      <c r="H81" s="614"/>
      <c r="I81" s="614"/>
      <c r="J81" s="614"/>
      <c r="K81" s="614"/>
      <c r="L81" s="614"/>
      <c r="M81" s="614"/>
    </row>
    <row r="82" spans="1:13" ht="26.25" customHeight="1" x14ac:dyDescent="0.2">
      <c r="A82" s="636" t="s">
        <v>472</v>
      </c>
      <c r="B82" s="636"/>
      <c r="C82" s="636"/>
      <c r="D82" s="636"/>
      <c r="E82" s="636"/>
      <c r="F82" s="636"/>
      <c r="G82" s="636"/>
      <c r="H82" s="636"/>
      <c r="I82" s="636"/>
      <c r="J82" s="636"/>
      <c r="K82" s="636"/>
    </row>
    <row r="83" spans="1:13" x14ac:dyDescent="0.2">
      <c r="A83" s="615"/>
      <c r="B83" s="615"/>
      <c r="C83" s="615"/>
      <c r="D83" s="615"/>
      <c r="E83" s="615"/>
      <c r="F83" s="615"/>
      <c r="G83" s="615"/>
      <c r="H83" s="615"/>
      <c r="I83" s="615"/>
      <c r="J83" s="615"/>
      <c r="K83" s="615"/>
      <c r="L83" s="615"/>
    </row>
    <row r="84" spans="1:13" x14ac:dyDescent="0.2">
      <c r="B84" s="258"/>
    </row>
    <row r="85" spans="1:13" x14ac:dyDescent="0.2">
      <c r="B85" s="258"/>
    </row>
    <row r="86" spans="1:13" x14ac:dyDescent="0.2">
      <c r="B86" s="258"/>
    </row>
    <row r="87" spans="1:13" x14ac:dyDescent="0.2">
      <c r="B87" s="258"/>
    </row>
    <row r="88" spans="1:13" x14ac:dyDescent="0.2">
      <c r="B88" s="258"/>
    </row>
    <row r="89" spans="1:13" x14ac:dyDescent="0.2">
      <c r="B89" s="258"/>
    </row>
    <row r="90" spans="1:13" x14ac:dyDescent="0.2">
      <c r="B90" s="258"/>
    </row>
    <row r="91" spans="1:13" x14ac:dyDescent="0.2">
      <c r="B91" s="258"/>
    </row>
    <row r="92" spans="1:13" x14ac:dyDescent="0.2">
      <c r="B92" s="258"/>
    </row>
    <row r="93" spans="1:13" x14ac:dyDescent="0.2">
      <c r="B93" s="258"/>
    </row>
    <row r="94" spans="1:13" x14ac:dyDescent="0.2">
      <c r="B94" s="258"/>
    </row>
    <row r="95" spans="1:13" x14ac:dyDescent="0.2">
      <c r="B95" s="258"/>
    </row>
    <row r="96" spans="1:13" x14ac:dyDescent="0.2">
      <c r="B96" s="258"/>
    </row>
    <row r="97" spans="2:2" x14ac:dyDescent="0.2">
      <c r="B97" s="258"/>
    </row>
    <row r="98" spans="2:2" x14ac:dyDescent="0.2">
      <c r="B98" s="258"/>
    </row>
    <row r="99" spans="2:2" x14ac:dyDescent="0.2">
      <c r="B99" s="258"/>
    </row>
    <row r="100" spans="2:2" x14ac:dyDescent="0.2">
      <c r="B100" s="258"/>
    </row>
  </sheetData>
  <mergeCells count="12">
    <mergeCell ref="A79:K79"/>
    <mergeCell ref="A80:K80"/>
    <mergeCell ref="A81:M81"/>
    <mergeCell ref="A82:K82"/>
    <mergeCell ref="A83:L83"/>
    <mergeCell ref="A77:K77"/>
    <mergeCell ref="A78:K78"/>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H25"/>
  <sheetViews>
    <sheetView zoomScaleNormal="100" workbookViewId="0">
      <selection activeCell="A2" sqref="A2"/>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639" t="s">
        <v>429</v>
      </c>
      <c r="B1" s="640"/>
      <c r="C1" s="641"/>
      <c r="D1" s="641"/>
      <c r="E1" s="642"/>
    </row>
    <row r="2" spans="1:5" s="5" customFormat="1" ht="38.25" customHeight="1" x14ac:dyDescent="0.2">
      <c r="A2" s="484" t="s">
        <v>594</v>
      </c>
      <c r="B2" s="643" t="s">
        <v>38</v>
      </c>
      <c r="C2" s="644"/>
      <c r="D2" s="645"/>
      <c r="E2" s="650" t="s">
        <v>414</v>
      </c>
    </row>
    <row r="3" spans="1:5" s="5" customFormat="1" ht="15" customHeight="1" x14ac:dyDescent="0.2">
      <c r="A3" s="648"/>
      <c r="B3" s="646" t="s">
        <v>109</v>
      </c>
      <c r="C3" s="646"/>
      <c r="D3" s="647" t="s">
        <v>434</v>
      </c>
      <c r="E3" s="651"/>
    </row>
    <row r="4" spans="1:5" s="5" customFormat="1" ht="51" x14ac:dyDescent="0.2">
      <c r="A4" s="649"/>
      <c r="B4" s="375" t="s">
        <v>75</v>
      </c>
      <c r="C4" s="375" t="s">
        <v>142</v>
      </c>
      <c r="D4" s="647"/>
      <c r="E4" s="652"/>
    </row>
    <row r="5" spans="1:5" s="6" customFormat="1" x14ac:dyDescent="0.2">
      <c r="A5" s="67" t="s">
        <v>567</v>
      </c>
      <c r="B5" s="460">
        <v>7</v>
      </c>
      <c r="C5" s="461">
        <v>3</v>
      </c>
      <c r="D5" s="461"/>
      <c r="E5" s="462">
        <v>43</v>
      </c>
    </row>
    <row r="6" spans="1:5" s="6" customFormat="1" x14ac:dyDescent="0.2">
      <c r="A6" s="28" t="s">
        <v>544</v>
      </c>
      <c r="B6" s="463">
        <v>4</v>
      </c>
      <c r="C6" s="464">
        <v>3</v>
      </c>
      <c r="D6" s="464"/>
      <c r="E6" s="55">
        <v>45</v>
      </c>
    </row>
    <row r="7" spans="1:5" s="6" customFormat="1" x14ac:dyDescent="0.2">
      <c r="A7" s="28" t="s">
        <v>99</v>
      </c>
      <c r="B7" s="463">
        <v>2</v>
      </c>
      <c r="C7" s="464">
        <v>2</v>
      </c>
      <c r="D7" s="464"/>
      <c r="E7" s="55">
        <v>48.5</v>
      </c>
    </row>
    <row r="8" spans="1:5" s="6" customFormat="1" x14ac:dyDescent="0.2">
      <c r="A8" s="28" t="s">
        <v>545</v>
      </c>
      <c r="B8" s="463">
        <v>3</v>
      </c>
      <c r="C8" s="464">
        <v>3</v>
      </c>
      <c r="D8" s="464"/>
      <c r="E8" s="55">
        <v>40</v>
      </c>
    </row>
    <row r="9" spans="1:5" s="6" customFormat="1" x14ac:dyDescent="0.2">
      <c r="A9" s="28" t="s">
        <v>99</v>
      </c>
      <c r="B9" s="463">
        <v>1</v>
      </c>
      <c r="C9" s="464">
        <v>1</v>
      </c>
      <c r="D9" s="464"/>
      <c r="E9" s="55">
        <v>43</v>
      </c>
    </row>
    <row r="10" spans="1:5" s="6" customFormat="1" ht="25.5" x14ac:dyDescent="0.2">
      <c r="A10" s="67" t="s">
        <v>573</v>
      </c>
      <c r="B10" s="460">
        <v>2</v>
      </c>
      <c r="C10" s="461">
        <v>1</v>
      </c>
      <c r="D10" s="461">
        <v>1</v>
      </c>
      <c r="E10" s="462">
        <v>41</v>
      </c>
    </row>
    <row r="11" spans="1:5" s="6" customFormat="1" x14ac:dyDescent="0.2">
      <c r="A11" s="28" t="s">
        <v>544</v>
      </c>
      <c r="B11" s="463"/>
      <c r="C11" s="464"/>
      <c r="D11" s="464">
        <v>1</v>
      </c>
      <c r="E11" s="55"/>
    </row>
    <row r="12" spans="1:5" s="6" customFormat="1" x14ac:dyDescent="0.2">
      <c r="A12" s="28" t="s">
        <v>99</v>
      </c>
      <c r="B12" s="463"/>
      <c r="C12" s="464"/>
      <c r="D12" s="464"/>
      <c r="E12" s="55"/>
    </row>
    <row r="13" spans="1:5" s="6" customFormat="1" x14ac:dyDescent="0.2">
      <c r="A13" s="28" t="s">
        <v>545</v>
      </c>
      <c r="B13" s="463">
        <v>2</v>
      </c>
      <c r="C13" s="464">
        <v>1</v>
      </c>
      <c r="D13" s="464"/>
      <c r="E13" s="55">
        <v>41</v>
      </c>
    </row>
    <row r="14" spans="1:5" s="6" customFormat="1" x14ac:dyDescent="0.2">
      <c r="A14" s="28" t="s">
        <v>99</v>
      </c>
      <c r="B14" s="463">
        <v>2</v>
      </c>
      <c r="C14" s="464">
        <v>1</v>
      </c>
      <c r="D14" s="464"/>
      <c r="E14" s="55">
        <v>41</v>
      </c>
    </row>
    <row r="15" spans="1:5" x14ac:dyDescent="0.2">
      <c r="A15" s="67" t="s">
        <v>575</v>
      </c>
      <c r="B15" s="460">
        <v>1</v>
      </c>
      <c r="C15" s="461">
        <v>1</v>
      </c>
      <c r="D15" s="461"/>
      <c r="E15" s="462">
        <v>36</v>
      </c>
    </row>
    <row r="16" spans="1:5" x14ac:dyDescent="0.2">
      <c r="A16" s="28" t="s">
        <v>544</v>
      </c>
      <c r="B16" s="463"/>
      <c r="C16" s="464"/>
      <c r="D16" s="464"/>
      <c r="E16" s="55"/>
    </row>
    <row r="17" spans="1:8" x14ac:dyDescent="0.2">
      <c r="A17" s="28" t="s">
        <v>99</v>
      </c>
      <c r="B17" s="463"/>
      <c r="C17" s="464"/>
      <c r="D17" s="464"/>
      <c r="E17" s="55"/>
    </row>
    <row r="18" spans="1:8" x14ac:dyDescent="0.2">
      <c r="A18" s="28" t="s">
        <v>545</v>
      </c>
      <c r="B18" s="463">
        <v>1</v>
      </c>
      <c r="C18" s="464">
        <v>1</v>
      </c>
      <c r="D18" s="464"/>
      <c r="E18" s="55">
        <v>36</v>
      </c>
    </row>
    <row r="19" spans="1:8" x14ac:dyDescent="0.2">
      <c r="A19" s="28" t="s">
        <v>99</v>
      </c>
      <c r="B19" s="463">
        <v>1</v>
      </c>
      <c r="C19" s="464">
        <v>1</v>
      </c>
      <c r="D19" s="464"/>
      <c r="E19" s="55">
        <v>36</v>
      </c>
    </row>
    <row r="20" spans="1:8" ht="38.25" customHeight="1" x14ac:dyDescent="0.2">
      <c r="A20" s="26" t="s">
        <v>71</v>
      </c>
      <c r="B20" s="465">
        <v>4</v>
      </c>
      <c r="C20" s="466">
        <v>3</v>
      </c>
      <c r="D20" s="466">
        <v>1</v>
      </c>
      <c r="E20" s="467">
        <v>45</v>
      </c>
      <c r="F20" s="81"/>
      <c r="G20" s="81"/>
      <c r="H20" s="81"/>
    </row>
    <row r="21" spans="1:8" ht="31.5" customHeight="1" x14ac:dyDescent="0.2">
      <c r="A21" s="53" t="s">
        <v>99</v>
      </c>
      <c r="B21" s="468">
        <v>2</v>
      </c>
      <c r="C21" s="469">
        <v>2</v>
      </c>
      <c r="D21" s="469"/>
      <c r="E21" s="470">
        <v>48.5</v>
      </c>
      <c r="F21" s="98"/>
      <c r="G21" s="98"/>
      <c r="H21" s="98"/>
    </row>
    <row r="22" spans="1:8" ht="31.5" customHeight="1" x14ac:dyDescent="0.2">
      <c r="A22" s="26" t="s">
        <v>72</v>
      </c>
      <c r="B22" s="465">
        <v>6</v>
      </c>
      <c r="C22" s="466">
        <v>5</v>
      </c>
      <c r="D22" s="466"/>
      <c r="E22" s="467">
        <v>39.700000000000003</v>
      </c>
      <c r="F22" s="183"/>
      <c r="G22" s="183"/>
      <c r="H22" s="183"/>
    </row>
    <row r="23" spans="1:8" ht="12.75" customHeight="1" thickBot="1" x14ac:dyDescent="0.25">
      <c r="A23" s="162" t="s">
        <v>99</v>
      </c>
      <c r="B23" s="471">
        <v>4</v>
      </c>
      <c r="C23" s="472">
        <v>3</v>
      </c>
      <c r="D23" s="472"/>
      <c r="E23" s="473">
        <v>40.25</v>
      </c>
    </row>
    <row r="25" spans="1:8" x14ac:dyDescent="0.2">
      <c r="A25" s="48"/>
    </row>
  </sheetData>
  <mergeCells count="6">
    <mergeCell ref="A1:E1"/>
    <mergeCell ref="B2:D2"/>
    <mergeCell ref="B3:C3"/>
    <mergeCell ref="D3:D4"/>
    <mergeCell ref="A3:A4"/>
    <mergeCell ref="E2: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6" ht="25.5" customHeight="1" x14ac:dyDescent="0.2">
      <c r="A1" s="507" t="s">
        <v>388</v>
      </c>
      <c r="B1" s="508"/>
      <c r="C1" s="508"/>
      <c r="D1" s="508"/>
      <c r="E1" s="508"/>
      <c r="F1" s="508"/>
      <c r="G1" s="508"/>
      <c r="H1" s="508"/>
      <c r="I1" s="508"/>
      <c r="J1" s="509"/>
      <c r="K1" s="510"/>
    </row>
    <row r="2" spans="1:16" s="5" customFormat="1" ht="38.25" customHeight="1" x14ac:dyDescent="0.2">
      <c r="A2" s="484" t="s">
        <v>594</v>
      </c>
      <c r="B2" s="8"/>
      <c r="C2" s="518" t="s">
        <v>0</v>
      </c>
      <c r="D2" s="518"/>
      <c r="E2" s="518" t="s">
        <v>2</v>
      </c>
      <c r="F2" s="518"/>
      <c r="G2" s="518" t="s">
        <v>1</v>
      </c>
      <c r="H2" s="518"/>
      <c r="I2" s="519" t="s">
        <v>3</v>
      </c>
      <c r="J2" s="520"/>
      <c r="K2" s="432" t="s">
        <v>4</v>
      </c>
    </row>
    <row r="3" spans="1:16" s="5" customFormat="1" ht="13.5" customHeight="1" thickBot="1" x14ac:dyDescent="0.25">
      <c r="A3" s="37"/>
      <c r="B3" s="40"/>
      <c r="C3" s="41" t="s">
        <v>7</v>
      </c>
      <c r="D3" s="41" t="s">
        <v>8</v>
      </c>
      <c r="E3" s="41" t="s">
        <v>7</v>
      </c>
      <c r="F3" s="41" t="s">
        <v>8</v>
      </c>
      <c r="G3" s="41" t="s">
        <v>7</v>
      </c>
      <c r="H3" s="41" t="s">
        <v>8</v>
      </c>
      <c r="I3" s="87" t="s">
        <v>7</v>
      </c>
      <c r="J3" s="87" t="s">
        <v>8</v>
      </c>
      <c r="K3" s="35"/>
    </row>
    <row r="4" spans="1:16" s="6" customFormat="1" x14ac:dyDescent="0.2">
      <c r="A4" s="231" t="s">
        <v>567</v>
      </c>
      <c r="B4" s="515"/>
      <c r="C4" s="516"/>
      <c r="D4" s="516"/>
      <c r="E4" s="516"/>
      <c r="F4" s="516"/>
      <c r="G4" s="516"/>
      <c r="H4" s="516"/>
      <c r="I4" s="516"/>
      <c r="J4" s="516"/>
      <c r="K4" s="517"/>
    </row>
    <row r="5" spans="1:16" s="2" customFormat="1" x14ac:dyDescent="0.2">
      <c r="A5" s="309" t="s">
        <v>483</v>
      </c>
      <c r="B5" s="310" t="s">
        <v>482</v>
      </c>
      <c r="C5" s="500"/>
      <c r="D5" s="501"/>
      <c r="E5" s="501"/>
      <c r="F5" s="501"/>
      <c r="G5" s="501"/>
      <c r="H5" s="501"/>
      <c r="I5" s="501"/>
      <c r="J5" s="501"/>
      <c r="K5" s="502"/>
    </row>
    <row r="6" spans="1:16" x14ac:dyDescent="0.2">
      <c r="A6" s="134" t="s">
        <v>497</v>
      </c>
      <c r="B6" s="311" t="s">
        <v>484</v>
      </c>
      <c r="C6" s="116"/>
      <c r="D6" s="116"/>
      <c r="E6" s="116"/>
      <c r="F6" s="116"/>
      <c r="G6" s="116"/>
      <c r="H6" s="116"/>
      <c r="I6" s="116"/>
      <c r="J6" s="116"/>
      <c r="K6" s="115">
        <f>SUM(C6:J6)</f>
        <v>0</v>
      </c>
    </row>
    <row r="7" spans="1:16" ht="12.75" customHeight="1" x14ac:dyDescent="0.2">
      <c r="A7" s="134" t="s">
        <v>498</v>
      </c>
      <c r="B7" s="311" t="s">
        <v>485</v>
      </c>
      <c r="C7" s="116"/>
      <c r="D7" s="116"/>
      <c r="E7" s="116"/>
      <c r="F7" s="116"/>
      <c r="G7" s="116"/>
      <c r="H7" s="116"/>
      <c r="I7" s="100"/>
      <c r="J7" s="117"/>
      <c r="K7" s="115">
        <f t="shared" ref="K7:K16" si="0">SUM(C7:J7)</f>
        <v>0</v>
      </c>
    </row>
    <row r="8" spans="1:16" ht="12.75" customHeight="1" x14ac:dyDescent="0.2">
      <c r="A8" s="134" t="s">
        <v>499</v>
      </c>
      <c r="B8" s="311" t="s">
        <v>486</v>
      </c>
      <c r="C8" s="116"/>
      <c r="D8" s="116"/>
      <c r="E8" s="116"/>
      <c r="F8" s="116"/>
      <c r="G8" s="116"/>
      <c r="H8" s="116"/>
      <c r="I8" s="100"/>
      <c r="J8" s="117"/>
      <c r="K8" s="115">
        <f t="shared" si="0"/>
        <v>0</v>
      </c>
    </row>
    <row r="9" spans="1:16" ht="12.75" customHeight="1" x14ac:dyDescent="0.2">
      <c r="A9" s="134" t="s">
        <v>500</v>
      </c>
      <c r="B9" s="311" t="s">
        <v>487</v>
      </c>
      <c r="C9" s="116"/>
      <c r="D9" s="116"/>
      <c r="E9" s="116"/>
      <c r="F9" s="116"/>
      <c r="G9" s="116"/>
      <c r="H9" s="116"/>
      <c r="I9" s="100"/>
      <c r="J9" s="117"/>
      <c r="K9" s="115">
        <f t="shared" si="0"/>
        <v>0</v>
      </c>
    </row>
    <row r="10" spans="1:16" ht="12.75" customHeight="1" x14ac:dyDescent="0.2">
      <c r="A10" s="134" t="s">
        <v>501</v>
      </c>
      <c r="B10" s="311" t="s">
        <v>488</v>
      </c>
      <c r="C10" s="116"/>
      <c r="D10" s="116"/>
      <c r="E10" s="116"/>
      <c r="F10" s="116"/>
      <c r="G10" s="116"/>
      <c r="H10" s="116"/>
      <c r="I10" s="100"/>
      <c r="J10" s="117"/>
      <c r="K10" s="115">
        <f t="shared" si="0"/>
        <v>0</v>
      </c>
    </row>
    <row r="11" spans="1:16" ht="12.75" customHeight="1" x14ac:dyDescent="0.2">
      <c r="A11" s="134" t="s">
        <v>502</v>
      </c>
      <c r="B11" s="311" t="s">
        <v>489</v>
      </c>
      <c r="C11" s="116"/>
      <c r="D11" s="116"/>
      <c r="E11" s="116"/>
      <c r="F11" s="116"/>
      <c r="G11" s="116">
        <v>1</v>
      </c>
      <c r="H11" s="116"/>
      <c r="I11" s="100">
        <v>1</v>
      </c>
      <c r="J11" s="117">
        <v>2</v>
      </c>
      <c r="K11" s="115">
        <f t="shared" si="0"/>
        <v>4</v>
      </c>
      <c r="M11" s="49"/>
      <c r="N11" s="49"/>
      <c r="O11" s="49"/>
      <c r="P11" s="49"/>
    </row>
    <row r="12" spans="1:16" ht="12.75" customHeight="1" x14ac:dyDescent="0.2">
      <c r="A12" s="134" t="s">
        <v>496</v>
      </c>
      <c r="B12" s="311" t="s">
        <v>490</v>
      </c>
      <c r="C12" s="116"/>
      <c r="D12" s="116"/>
      <c r="E12" s="116"/>
      <c r="F12" s="116"/>
      <c r="G12" s="116"/>
      <c r="H12" s="116"/>
      <c r="I12" s="100">
        <v>1</v>
      </c>
      <c r="J12" s="117"/>
      <c r="K12" s="115">
        <f t="shared" si="0"/>
        <v>1</v>
      </c>
      <c r="M12" s="49"/>
      <c r="N12" s="49"/>
      <c r="O12" s="49"/>
      <c r="P12" s="49"/>
    </row>
    <row r="13" spans="1:16" ht="12.75" customHeight="1" x14ac:dyDescent="0.2">
      <c r="A13" s="134" t="s">
        <v>503</v>
      </c>
      <c r="B13" s="311" t="s">
        <v>491</v>
      </c>
      <c r="C13" s="116"/>
      <c r="D13" s="116"/>
      <c r="E13" s="116"/>
      <c r="F13" s="116"/>
      <c r="G13" s="116">
        <v>5</v>
      </c>
      <c r="H13" s="116"/>
      <c r="I13" s="100">
        <v>5</v>
      </c>
      <c r="J13" s="117">
        <v>4</v>
      </c>
      <c r="K13" s="115">
        <f t="shared" si="0"/>
        <v>14</v>
      </c>
    </row>
    <row r="14" spans="1:16" x14ac:dyDescent="0.2">
      <c r="A14" s="134" t="s">
        <v>504</v>
      </c>
      <c r="B14" s="311" t="s">
        <v>492</v>
      </c>
      <c r="C14" s="116"/>
      <c r="D14" s="116"/>
      <c r="E14" s="116"/>
      <c r="F14" s="116"/>
      <c r="G14" s="116"/>
      <c r="H14" s="116"/>
      <c r="I14" s="100"/>
      <c r="J14" s="117"/>
      <c r="K14" s="115">
        <f t="shared" si="0"/>
        <v>0</v>
      </c>
    </row>
    <row r="15" spans="1:16" x14ac:dyDescent="0.2">
      <c r="A15" s="134" t="s">
        <v>505</v>
      </c>
      <c r="B15" s="311" t="s">
        <v>493</v>
      </c>
      <c r="C15" s="116"/>
      <c r="D15" s="116"/>
      <c r="E15" s="116"/>
      <c r="F15" s="116"/>
      <c r="G15" s="116"/>
      <c r="H15" s="116"/>
      <c r="I15" s="100"/>
      <c r="J15" s="117"/>
      <c r="K15" s="115">
        <f t="shared" si="0"/>
        <v>0</v>
      </c>
    </row>
    <row r="16" spans="1:16" x14ac:dyDescent="0.2">
      <c r="A16" s="134" t="s">
        <v>495</v>
      </c>
      <c r="B16" s="311" t="s">
        <v>494</v>
      </c>
      <c r="C16" s="116"/>
      <c r="D16" s="116"/>
      <c r="E16" s="116"/>
      <c r="F16" s="116"/>
      <c r="G16" s="116"/>
      <c r="H16" s="116"/>
      <c r="I16" s="100"/>
      <c r="J16" s="117"/>
      <c r="K16" s="115">
        <f t="shared" si="0"/>
        <v>0</v>
      </c>
    </row>
    <row r="17" spans="1:11" ht="12.75" customHeight="1" x14ac:dyDescent="0.2">
      <c r="A17" s="312" t="s">
        <v>94</v>
      </c>
      <c r="B17" s="313" t="s">
        <v>95</v>
      </c>
      <c r="C17" s="129">
        <f>SUM(C6:C16)</f>
        <v>0</v>
      </c>
      <c r="D17" s="129">
        <f t="shared" ref="D17:J17" si="1">SUM(D6:D16)</f>
        <v>0</v>
      </c>
      <c r="E17" s="129">
        <f t="shared" si="1"/>
        <v>0</v>
      </c>
      <c r="F17" s="129">
        <f t="shared" si="1"/>
        <v>0</v>
      </c>
      <c r="G17" s="129">
        <f t="shared" si="1"/>
        <v>6</v>
      </c>
      <c r="H17" s="129">
        <f t="shared" si="1"/>
        <v>0</v>
      </c>
      <c r="I17" s="129">
        <f t="shared" si="1"/>
        <v>7</v>
      </c>
      <c r="J17" s="129">
        <f t="shared" si="1"/>
        <v>6</v>
      </c>
      <c r="K17" s="115">
        <f>SUM(K6:K16)</f>
        <v>19</v>
      </c>
    </row>
    <row r="18" spans="1:11" s="6" customFormat="1" x14ac:dyDescent="0.2">
      <c r="A18" s="136" t="s">
        <v>573</v>
      </c>
      <c r="B18" s="314"/>
      <c r="C18" s="503"/>
      <c r="D18" s="504"/>
      <c r="E18" s="504"/>
      <c r="F18" s="504"/>
      <c r="G18" s="504"/>
      <c r="H18" s="504"/>
      <c r="I18" s="504"/>
      <c r="J18" s="504"/>
      <c r="K18" s="505"/>
    </row>
    <row r="19" spans="1:11" s="2" customFormat="1" x14ac:dyDescent="0.2">
      <c r="A19" s="309" t="s">
        <v>483</v>
      </c>
      <c r="B19" s="310" t="s">
        <v>482</v>
      </c>
      <c r="C19" s="500"/>
      <c r="D19" s="501"/>
      <c r="E19" s="501"/>
      <c r="F19" s="501"/>
      <c r="G19" s="501"/>
      <c r="H19" s="501"/>
      <c r="I19" s="501"/>
      <c r="J19" s="501"/>
      <c r="K19" s="502"/>
    </row>
    <row r="20" spans="1:11" x14ac:dyDescent="0.2">
      <c r="A20" s="134" t="s">
        <v>497</v>
      </c>
      <c r="B20" s="311" t="s">
        <v>484</v>
      </c>
      <c r="C20" s="116"/>
      <c r="D20" s="116"/>
      <c r="E20" s="116"/>
      <c r="F20" s="116"/>
      <c r="G20" s="116"/>
      <c r="H20" s="116"/>
      <c r="I20" s="100"/>
      <c r="J20" s="117"/>
      <c r="K20" s="115">
        <f>SUM(C20:J20)</f>
        <v>0</v>
      </c>
    </row>
    <row r="21" spans="1:11" x14ac:dyDescent="0.2">
      <c r="A21" s="134" t="s">
        <v>498</v>
      </c>
      <c r="B21" s="311" t="s">
        <v>485</v>
      </c>
      <c r="C21" s="116"/>
      <c r="D21" s="116"/>
      <c r="E21" s="116"/>
      <c r="F21" s="116"/>
      <c r="G21" s="116"/>
      <c r="H21" s="116"/>
      <c r="I21" s="100"/>
      <c r="J21" s="117"/>
      <c r="K21" s="115">
        <f t="shared" ref="K21:K30" si="2">SUM(C21:J21)</f>
        <v>0</v>
      </c>
    </row>
    <row r="22" spans="1:11" x14ac:dyDescent="0.2">
      <c r="A22" s="134" t="s">
        <v>499</v>
      </c>
      <c r="B22" s="311" t="s">
        <v>486</v>
      </c>
      <c r="C22" s="116"/>
      <c r="D22" s="116"/>
      <c r="E22" s="116"/>
      <c r="F22" s="116"/>
      <c r="G22" s="116"/>
      <c r="H22" s="116"/>
      <c r="I22" s="100"/>
      <c r="J22" s="117"/>
      <c r="K22" s="115">
        <f t="shared" si="2"/>
        <v>0</v>
      </c>
    </row>
    <row r="23" spans="1:11" x14ac:dyDescent="0.2">
      <c r="A23" s="134" t="s">
        <v>500</v>
      </c>
      <c r="B23" s="311" t="s">
        <v>487</v>
      </c>
      <c r="C23" s="116"/>
      <c r="D23" s="116"/>
      <c r="E23" s="116"/>
      <c r="F23" s="116"/>
      <c r="G23" s="116"/>
      <c r="H23" s="116"/>
      <c r="I23" s="100"/>
      <c r="J23" s="117"/>
      <c r="K23" s="115">
        <f t="shared" si="2"/>
        <v>0</v>
      </c>
    </row>
    <row r="24" spans="1:11" x14ac:dyDescent="0.2">
      <c r="A24" s="134" t="s">
        <v>501</v>
      </c>
      <c r="B24" s="311" t="s">
        <v>488</v>
      </c>
      <c r="C24" s="116">
        <v>3</v>
      </c>
      <c r="D24" s="116"/>
      <c r="E24" s="116"/>
      <c r="F24" s="116"/>
      <c r="G24" s="116">
        <v>5</v>
      </c>
      <c r="H24" s="116"/>
      <c r="I24" s="100">
        <v>5</v>
      </c>
      <c r="J24" s="117">
        <v>5</v>
      </c>
      <c r="K24" s="115">
        <f t="shared" si="2"/>
        <v>18</v>
      </c>
    </row>
    <row r="25" spans="1:11" x14ac:dyDescent="0.2">
      <c r="A25" s="134" t="s">
        <v>502</v>
      </c>
      <c r="B25" s="311" t="s">
        <v>489</v>
      </c>
      <c r="C25" s="116"/>
      <c r="D25" s="116"/>
      <c r="E25" s="116"/>
      <c r="F25" s="116"/>
      <c r="G25" s="116"/>
      <c r="H25" s="116"/>
      <c r="I25" s="100"/>
      <c r="J25" s="117"/>
      <c r="K25" s="115">
        <f t="shared" si="2"/>
        <v>0</v>
      </c>
    </row>
    <row r="26" spans="1:11" x14ac:dyDescent="0.2">
      <c r="A26" s="134" t="s">
        <v>496</v>
      </c>
      <c r="B26" s="311" t="s">
        <v>490</v>
      </c>
      <c r="C26" s="116"/>
      <c r="D26" s="116"/>
      <c r="E26" s="116"/>
      <c r="F26" s="116"/>
      <c r="G26" s="116"/>
      <c r="H26" s="116"/>
      <c r="I26" s="100"/>
      <c r="J26" s="117"/>
      <c r="K26" s="115">
        <f t="shared" si="2"/>
        <v>0</v>
      </c>
    </row>
    <row r="27" spans="1:11" x14ac:dyDescent="0.2">
      <c r="A27" s="134" t="s">
        <v>503</v>
      </c>
      <c r="B27" s="311" t="s">
        <v>491</v>
      </c>
      <c r="C27" s="116"/>
      <c r="D27" s="116"/>
      <c r="E27" s="116"/>
      <c r="F27" s="116"/>
      <c r="G27" s="116"/>
      <c r="H27" s="116"/>
      <c r="I27" s="100"/>
      <c r="J27" s="117"/>
      <c r="K27" s="115">
        <f t="shared" si="2"/>
        <v>0</v>
      </c>
    </row>
    <row r="28" spans="1:11" x14ac:dyDescent="0.2">
      <c r="A28" s="134" t="s">
        <v>504</v>
      </c>
      <c r="B28" s="311" t="s">
        <v>492</v>
      </c>
      <c r="C28" s="116"/>
      <c r="D28" s="116"/>
      <c r="E28" s="116"/>
      <c r="F28" s="116"/>
      <c r="G28" s="116"/>
      <c r="H28" s="116"/>
      <c r="I28" s="100"/>
      <c r="J28" s="117"/>
      <c r="K28" s="115">
        <f t="shared" si="2"/>
        <v>0</v>
      </c>
    </row>
    <row r="29" spans="1:11" x14ac:dyDescent="0.2">
      <c r="A29" s="134" t="s">
        <v>505</v>
      </c>
      <c r="B29" s="311" t="s">
        <v>493</v>
      </c>
      <c r="C29" s="118"/>
      <c r="D29" s="118"/>
      <c r="E29" s="118"/>
      <c r="F29" s="118"/>
      <c r="G29" s="118"/>
      <c r="H29" s="118"/>
      <c r="I29" s="119"/>
      <c r="J29" s="120"/>
      <c r="K29" s="121">
        <f t="shared" si="2"/>
        <v>0</v>
      </c>
    </row>
    <row r="30" spans="1:11" x14ac:dyDescent="0.2">
      <c r="A30" s="134" t="s">
        <v>495</v>
      </c>
      <c r="B30" s="311" t="s">
        <v>494</v>
      </c>
      <c r="C30" s="118"/>
      <c r="D30" s="118"/>
      <c r="E30" s="118"/>
      <c r="F30" s="118"/>
      <c r="G30" s="118"/>
      <c r="H30" s="118"/>
      <c r="I30" s="119"/>
      <c r="J30" s="120"/>
      <c r="K30" s="121">
        <f t="shared" si="2"/>
        <v>0</v>
      </c>
    </row>
    <row r="31" spans="1:11" x14ac:dyDescent="0.2">
      <c r="A31" s="315" t="s">
        <v>94</v>
      </c>
      <c r="B31" s="316" t="s">
        <v>95</v>
      </c>
      <c r="C31" s="129">
        <f>SUM(C20:C30)</f>
        <v>3</v>
      </c>
      <c r="D31" s="129">
        <f t="shared" ref="D31:J31" si="3">SUM(D20:D30)</f>
        <v>0</v>
      </c>
      <c r="E31" s="129">
        <f t="shared" si="3"/>
        <v>0</v>
      </c>
      <c r="F31" s="129">
        <f t="shared" si="3"/>
        <v>0</v>
      </c>
      <c r="G31" s="129">
        <f t="shared" si="3"/>
        <v>5</v>
      </c>
      <c r="H31" s="129">
        <f t="shared" si="3"/>
        <v>0</v>
      </c>
      <c r="I31" s="129">
        <f t="shared" si="3"/>
        <v>5</v>
      </c>
      <c r="J31" s="129">
        <f t="shared" si="3"/>
        <v>5</v>
      </c>
      <c r="K31" s="121">
        <f>SUM(K20:K30)</f>
        <v>18</v>
      </c>
    </row>
    <row r="32" spans="1:11" x14ac:dyDescent="0.2">
      <c r="A32" s="136" t="s">
        <v>572</v>
      </c>
      <c r="B32" s="314"/>
      <c r="C32" s="503"/>
      <c r="D32" s="504"/>
      <c r="E32" s="504"/>
      <c r="F32" s="504"/>
      <c r="G32" s="504"/>
      <c r="H32" s="504"/>
      <c r="I32" s="504"/>
      <c r="J32" s="504"/>
      <c r="K32" s="505"/>
    </row>
    <row r="33" spans="1:11" x14ac:dyDescent="0.2">
      <c r="A33" s="309" t="s">
        <v>483</v>
      </c>
      <c r="B33" s="310" t="s">
        <v>482</v>
      </c>
      <c r="C33" s="500"/>
      <c r="D33" s="501"/>
      <c r="E33" s="501"/>
      <c r="F33" s="501"/>
      <c r="G33" s="501"/>
      <c r="H33" s="501"/>
      <c r="I33" s="501"/>
      <c r="J33" s="501"/>
      <c r="K33" s="502"/>
    </row>
    <row r="34" spans="1:11" x14ac:dyDescent="0.2">
      <c r="A34" s="134" t="s">
        <v>497</v>
      </c>
      <c r="B34" s="311" t="s">
        <v>484</v>
      </c>
      <c r="C34" s="116"/>
      <c r="D34" s="116"/>
      <c r="E34" s="116"/>
      <c r="F34" s="116"/>
      <c r="G34" s="116"/>
      <c r="H34" s="116"/>
      <c r="I34" s="100"/>
      <c r="J34" s="117"/>
      <c r="K34" s="115">
        <f>SUM(C34:J34)</f>
        <v>0</v>
      </c>
    </row>
    <row r="35" spans="1:11" x14ac:dyDescent="0.2">
      <c r="A35" s="134" t="s">
        <v>498</v>
      </c>
      <c r="B35" s="311" t="s">
        <v>485</v>
      </c>
      <c r="C35" s="116"/>
      <c r="D35" s="116"/>
      <c r="E35" s="116"/>
      <c r="F35" s="116"/>
      <c r="G35" s="116"/>
      <c r="H35" s="116"/>
      <c r="I35" s="100"/>
      <c r="J35" s="117"/>
      <c r="K35" s="115">
        <f t="shared" ref="K35:K44" si="4">SUM(C35:J35)</f>
        <v>0</v>
      </c>
    </row>
    <row r="36" spans="1:11" x14ac:dyDescent="0.2">
      <c r="A36" s="134" t="s">
        <v>499</v>
      </c>
      <c r="B36" s="311" t="s">
        <v>486</v>
      </c>
      <c r="C36" s="118"/>
      <c r="D36" s="118"/>
      <c r="E36" s="118"/>
      <c r="F36" s="118"/>
      <c r="G36" s="118"/>
      <c r="H36" s="118"/>
      <c r="I36" s="119">
        <v>2</v>
      </c>
      <c r="J36" s="120">
        <v>2</v>
      </c>
      <c r="K36" s="115">
        <f t="shared" si="4"/>
        <v>4</v>
      </c>
    </row>
    <row r="37" spans="1:11" x14ac:dyDescent="0.2">
      <c r="A37" s="134" t="s">
        <v>500</v>
      </c>
      <c r="B37" s="311" t="s">
        <v>487</v>
      </c>
      <c r="C37" s="116"/>
      <c r="D37" s="116"/>
      <c r="E37" s="116"/>
      <c r="F37" s="116"/>
      <c r="G37" s="116">
        <v>1</v>
      </c>
      <c r="H37" s="116"/>
      <c r="I37" s="100"/>
      <c r="J37" s="117"/>
      <c r="K37" s="115">
        <f t="shared" si="4"/>
        <v>1</v>
      </c>
    </row>
    <row r="38" spans="1:11" x14ac:dyDescent="0.2">
      <c r="A38" s="134" t="s">
        <v>501</v>
      </c>
      <c r="B38" s="311" t="s">
        <v>488</v>
      </c>
      <c r="C38" s="116"/>
      <c r="D38" s="116"/>
      <c r="E38" s="116"/>
      <c r="F38" s="116"/>
      <c r="G38" s="116">
        <v>1</v>
      </c>
      <c r="H38" s="116"/>
      <c r="I38" s="100"/>
      <c r="J38" s="117"/>
      <c r="K38" s="115">
        <f t="shared" si="4"/>
        <v>1</v>
      </c>
    </row>
    <row r="39" spans="1:11" x14ac:dyDescent="0.2">
      <c r="A39" s="134" t="s">
        <v>502</v>
      </c>
      <c r="B39" s="311" t="s">
        <v>489</v>
      </c>
      <c r="C39" s="116"/>
      <c r="D39" s="116"/>
      <c r="E39" s="116"/>
      <c r="F39" s="116"/>
      <c r="G39" s="116"/>
      <c r="H39" s="116"/>
      <c r="I39" s="100"/>
      <c r="J39" s="117"/>
      <c r="K39" s="115">
        <f t="shared" si="4"/>
        <v>0</v>
      </c>
    </row>
    <row r="40" spans="1:11" x14ac:dyDescent="0.2">
      <c r="A40" s="134" t="s">
        <v>496</v>
      </c>
      <c r="B40" s="311" t="s">
        <v>490</v>
      </c>
      <c r="C40" s="116"/>
      <c r="D40" s="116"/>
      <c r="E40" s="116"/>
      <c r="F40" s="116"/>
      <c r="G40" s="116"/>
      <c r="H40" s="116"/>
      <c r="I40" s="100"/>
      <c r="J40" s="117"/>
      <c r="K40" s="115">
        <f t="shared" si="4"/>
        <v>0</v>
      </c>
    </row>
    <row r="41" spans="1:11" x14ac:dyDescent="0.2">
      <c r="A41" s="134" t="s">
        <v>503</v>
      </c>
      <c r="B41" s="311" t="s">
        <v>491</v>
      </c>
      <c r="C41" s="116"/>
      <c r="D41" s="116"/>
      <c r="E41" s="116"/>
      <c r="F41" s="116"/>
      <c r="G41" s="116"/>
      <c r="H41" s="116"/>
      <c r="I41" s="100"/>
      <c r="J41" s="117"/>
      <c r="K41" s="115">
        <f t="shared" si="4"/>
        <v>0</v>
      </c>
    </row>
    <row r="42" spans="1:11" x14ac:dyDescent="0.2">
      <c r="A42" s="134" t="s">
        <v>504</v>
      </c>
      <c r="B42" s="311" t="s">
        <v>492</v>
      </c>
      <c r="C42" s="116"/>
      <c r="D42" s="116"/>
      <c r="E42" s="116"/>
      <c r="F42" s="116"/>
      <c r="G42" s="116"/>
      <c r="H42" s="116"/>
      <c r="I42" s="100"/>
      <c r="J42" s="117"/>
      <c r="K42" s="115">
        <f t="shared" si="4"/>
        <v>0</v>
      </c>
    </row>
    <row r="43" spans="1:11" x14ac:dyDescent="0.2">
      <c r="A43" s="134" t="s">
        <v>505</v>
      </c>
      <c r="B43" s="311" t="s">
        <v>493</v>
      </c>
      <c r="C43" s="118"/>
      <c r="D43" s="118"/>
      <c r="E43" s="118"/>
      <c r="F43" s="118"/>
      <c r="G43" s="118"/>
      <c r="H43" s="118"/>
      <c r="I43" s="119"/>
      <c r="J43" s="120"/>
      <c r="K43" s="121">
        <f t="shared" si="4"/>
        <v>0</v>
      </c>
    </row>
    <row r="44" spans="1:11" x14ac:dyDescent="0.2">
      <c r="A44" s="134" t="s">
        <v>495</v>
      </c>
      <c r="B44" s="311" t="s">
        <v>494</v>
      </c>
      <c r="C44" s="118"/>
      <c r="D44" s="118"/>
      <c r="E44" s="118"/>
      <c r="F44" s="118"/>
      <c r="G44" s="118"/>
      <c r="H44" s="118"/>
      <c r="I44" s="119"/>
      <c r="J44" s="120"/>
      <c r="K44" s="121">
        <f t="shared" si="4"/>
        <v>0</v>
      </c>
    </row>
    <row r="45" spans="1:11" x14ac:dyDescent="0.2">
      <c r="A45" s="315" t="s">
        <v>94</v>
      </c>
      <c r="B45" s="316" t="s">
        <v>95</v>
      </c>
      <c r="C45" s="129">
        <f>SUM(C34:C44)</f>
        <v>0</v>
      </c>
      <c r="D45" s="129">
        <f t="shared" ref="D45:J45" si="5">SUM(D34:D44)</f>
        <v>0</v>
      </c>
      <c r="E45" s="129">
        <f t="shared" si="5"/>
        <v>0</v>
      </c>
      <c r="F45" s="129">
        <f t="shared" si="5"/>
        <v>0</v>
      </c>
      <c r="G45" s="129">
        <f t="shared" si="5"/>
        <v>2</v>
      </c>
      <c r="H45" s="129">
        <f t="shared" si="5"/>
        <v>0</v>
      </c>
      <c r="I45" s="129">
        <f t="shared" si="5"/>
        <v>2</v>
      </c>
      <c r="J45" s="129">
        <f t="shared" si="5"/>
        <v>2</v>
      </c>
      <c r="K45" s="121">
        <f>SUM(K34:K44)</f>
        <v>6</v>
      </c>
    </row>
    <row r="46" spans="1:11" x14ac:dyDescent="0.2">
      <c r="A46" s="136" t="s">
        <v>571</v>
      </c>
      <c r="B46" s="314"/>
      <c r="C46" s="503"/>
      <c r="D46" s="504"/>
      <c r="E46" s="504"/>
      <c r="F46" s="504"/>
      <c r="G46" s="504"/>
      <c r="H46" s="504"/>
      <c r="I46" s="504"/>
      <c r="J46" s="504"/>
      <c r="K46" s="505"/>
    </row>
    <row r="47" spans="1:11" x14ac:dyDescent="0.2">
      <c r="A47" s="309" t="s">
        <v>483</v>
      </c>
      <c r="B47" s="310" t="s">
        <v>482</v>
      </c>
      <c r="C47" s="500"/>
      <c r="D47" s="501"/>
      <c r="E47" s="501"/>
      <c r="F47" s="501"/>
      <c r="G47" s="501"/>
      <c r="H47" s="501"/>
      <c r="I47" s="501"/>
      <c r="J47" s="501"/>
      <c r="K47" s="502"/>
    </row>
    <row r="48" spans="1:11" x14ac:dyDescent="0.2">
      <c r="A48" s="134" t="s">
        <v>497</v>
      </c>
      <c r="B48" s="311" t="s">
        <v>484</v>
      </c>
      <c r="C48" s="116"/>
      <c r="D48" s="116"/>
      <c r="E48" s="116"/>
      <c r="F48" s="116"/>
      <c r="G48" s="116"/>
      <c r="H48" s="116"/>
      <c r="I48" s="100"/>
      <c r="J48" s="117"/>
      <c r="K48" s="115">
        <f>SUM(C48:J48)</f>
        <v>0</v>
      </c>
    </row>
    <row r="49" spans="1:11" x14ac:dyDescent="0.2">
      <c r="A49" s="134" t="s">
        <v>498</v>
      </c>
      <c r="B49" s="311" t="s">
        <v>485</v>
      </c>
      <c r="C49" s="116"/>
      <c r="D49" s="116"/>
      <c r="E49" s="116"/>
      <c r="F49" s="116"/>
      <c r="G49" s="116"/>
      <c r="H49" s="116"/>
      <c r="I49" s="100"/>
      <c r="J49" s="117"/>
      <c r="K49" s="115">
        <f t="shared" ref="K49:K58" si="6">SUM(C49:J49)</f>
        <v>0</v>
      </c>
    </row>
    <row r="50" spans="1:11" x14ac:dyDescent="0.2">
      <c r="A50" s="134" t="s">
        <v>499</v>
      </c>
      <c r="B50" s="311" t="s">
        <v>486</v>
      </c>
      <c r="C50" s="116"/>
      <c r="D50" s="116"/>
      <c r="E50" s="116"/>
      <c r="F50" s="116"/>
      <c r="G50" s="116"/>
      <c r="H50" s="116"/>
      <c r="I50" s="100"/>
      <c r="J50" s="117"/>
      <c r="K50" s="115">
        <f t="shared" si="6"/>
        <v>0</v>
      </c>
    </row>
    <row r="51" spans="1:11" x14ac:dyDescent="0.2">
      <c r="A51" s="134" t="s">
        <v>500</v>
      </c>
      <c r="B51" s="311" t="s">
        <v>487</v>
      </c>
      <c r="C51" s="116"/>
      <c r="D51" s="116"/>
      <c r="E51" s="116"/>
      <c r="F51" s="116"/>
      <c r="G51" s="116"/>
      <c r="H51" s="116"/>
      <c r="I51" s="100"/>
      <c r="J51" s="117"/>
      <c r="K51" s="115">
        <f t="shared" si="6"/>
        <v>0</v>
      </c>
    </row>
    <row r="52" spans="1:11" x14ac:dyDescent="0.2">
      <c r="A52" s="134" t="s">
        <v>501</v>
      </c>
      <c r="B52" s="311" t="s">
        <v>488</v>
      </c>
      <c r="C52" s="116"/>
      <c r="D52" s="116"/>
      <c r="E52" s="116"/>
      <c r="F52" s="116"/>
      <c r="G52" s="116"/>
      <c r="H52" s="116"/>
      <c r="I52" s="100"/>
      <c r="J52" s="117"/>
      <c r="K52" s="115">
        <f t="shared" si="6"/>
        <v>0</v>
      </c>
    </row>
    <row r="53" spans="1:11" x14ac:dyDescent="0.2">
      <c r="A53" s="134" t="s">
        <v>502</v>
      </c>
      <c r="B53" s="311" t="s">
        <v>489</v>
      </c>
      <c r="C53" s="116"/>
      <c r="D53" s="116"/>
      <c r="E53" s="116"/>
      <c r="F53" s="116"/>
      <c r="G53" s="116"/>
      <c r="H53" s="116"/>
      <c r="I53" s="100"/>
      <c r="J53" s="117"/>
      <c r="K53" s="115">
        <f t="shared" si="6"/>
        <v>0</v>
      </c>
    </row>
    <row r="54" spans="1:11" x14ac:dyDescent="0.2">
      <c r="A54" s="134" t="s">
        <v>496</v>
      </c>
      <c r="B54" s="311" t="s">
        <v>490</v>
      </c>
      <c r="C54" s="116">
        <v>2</v>
      </c>
      <c r="D54" s="116"/>
      <c r="E54" s="116"/>
      <c r="F54" s="116"/>
      <c r="G54" s="116">
        <v>2</v>
      </c>
      <c r="H54" s="116"/>
      <c r="I54" s="100">
        <v>4</v>
      </c>
      <c r="J54" s="117">
        <v>4</v>
      </c>
      <c r="K54" s="115">
        <f t="shared" si="6"/>
        <v>12</v>
      </c>
    </row>
    <row r="55" spans="1:11" x14ac:dyDescent="0.2">
      <c r="A55" s="134" t="s">
        <v>503</v>
      </c>
      <c r="B55" s="311" t="s">
        <v>491</v>
      </c>
      <c r="C55" s="116">
        <v>1</v>
      </c>
      <c r="D55" s="116"/>
      <c r="E55" s="116"/>
      <c r="F55" s="116"/>
      <c r="G55" s="116">
        <v>1</v>
      </c>
      <c r="H55" s="116"/>
      <c r="I55" s="100"/>
      <c r="J55" s="117"/>
      <c r="K55" s="115">
        <f t="shared" si="6"/>
        <v>2</v>
      </c>
    </row>
    <row r="56" spans="1:11" x14ac:dyDescent="0.2">
      <c r="A56" s="134" t="s">
        <v>504</v>
      </c>
      <c r="B56" s="311" t="s">
        <v>492</v>
      </c>
      <c r="C56" s="116"/>
      <c r="D56" s="116"/>
      <c r="E56" s="116"/>
      <c r="F56" s="116"/>
      <c r="G56" s="116"/>
      <c r="H56" s="116"/>
      <c r="I56" s="100"/>
      <c r="J56" s="117"/>
      <c r="K56" s="115">
        <f t="shared" si="6"/>
        <v>0</v>
      </c>
    </row>
    <row r="57" spans="1:11" x14ac:dyDescent="0.2">
      <c r="A57" s="134" t="s">
        <v>505</v>
      </c>
      <c r="B57" s="311" t="s">
        <v>493</v>
      </c>
      <c r="C57" s="118"/>
      <c r="D57" s="118"/>
      <c r="E57" s="118"/>
      <c r="F57" s="118"/>
      <c r="G57" s="118"/>
      <c r="H57" s="118"/>
      <c r="I57" s="119"/>
      <c r="J57" s="120"/>
      <c r="K57" s="121">
        <f t="shared" si="6"/>
        <v>0</v>
      </c>
    </row>
    <row r="58" spans="1:11" x14ac:dyDescent="0.2">
      <c r="A58" s="134" t="s">
        <v>495</v>
      </c>
      <c r="B58" s="311" t="s">
        <v>494</v>
      </c>
      <c r="C58" s="118"/>
      <c r="D58" s="118"/>
      <c r="E58" s="118"/>
      <c r="F58" s="118"/>
      <c r="G58" s="118">
        <v>1</v>
      </c>
      <c r="H58" s="118"/>
      <c r="I58" s="119"/>
      <c r="J58" s="120"/>
      <c r="K58" s="121">
        <f t="shared" si="6"/>
        <v>1</v>
      </c>
    </row>
    <row r="59" spans="1:11" x14ac:dyDescent="0.2">
      <c r="A59" s="315" t="s">
        <v>94</v>
      </c>
      <c r="B59" s="316" t="s">
        <v>95</v>
      </c>
      <c r="C59" s="129">
        <f>SUM(C48:C58)</f>
        <v>3</v>
      </c>
      <c r="D59" s="129">
        <f t="shared" ref="D59:J59" si="7">SUM(D48:D58)</f>
        <v>0</v>
      </c>
      <c r="E59" s="129">
        <f t="shared" si="7"/>
        <v>0</v>
      </c>
      <c r="F59" s="129">
        <f t="shared" si="7"/>
        <v>0</v>
      </c>
      <c r="G59" s="129">
        <f t="shared" si="7"/>
        <v>4</v>
      </c>
      <c r="H59" s="129">
        <f t="shared" si="7"/>
        <v>0</v>
      </c>
      <c r="I59" s="129">
        <f t="shared" si="7"/>
        <v>4</v>
      </c>
      <c r="J59" s="129">
        <f t="shared" si="7"/>
        <v>4</v>
      </c>
      <c r="K59" s="121">
        <f>SUM(K48:K58)</f>
        <v>15</v>
      </c>
    </row>
    <row r="60" spans="1:11" x14ac:dyDescent="0.2">
      <c r="A60" s="136" t="s">
        <v>595</v>
      </c>
      <c r="B60" s="314"/>
      <c r="C60" s="503"/>
      <c r="D60" s="504"/>
      <c r="E60" s="504"/>
      <c r="F60" s="504"/>
      <c r="G60" s="504"/>
      <c r="H60" s="504"/>
      <c r="I60" s="504"/>
      <c r="J60" s="504"/>
      <c r="K60" s="505"/>
    </row>
    <row r="61" spans="1:11" x14ac:dyDescent="0.2">
      <c r="A61" s="309" t="s">
        <v>483</v>
      </c>
      <c r="B61" s="310" t="s">
        <v>482</v>
      </c>
      <c r="C61" s="500"/>
      <c r="D61" s="501"/>
      <c r="E61" s="501"/>
      <c r="F61" s="501"/>
      <c r="G61" s="501"/>
      <c r="H61" s="501"/>
      <c r="I61" s="501"/>
      <c r="J61" s="501"/>
      <c r="K61" s="502"/>
    </row>
    <row r="62" spans="1:11" x14ac:dyDescent="0.2">
      <c r="A62" s="134" t="s">
        <v>497</v>
      </c>
      <c r="B62" s="311" t="s">
        <v>484</v>
      </c>
      <c r="C62" s="116"/>
      <c r="D62" s="116"/>
      <c r="E62" s="116"/>
      <c r="F62" s="116"/>
      <c r="G62" s="116"/>
      <c r="H62" s="116"/>
      <c r="I62" s="100"/>
      <c r="J62" s="117"/>
      <c r="K62" s="115">
        <f>SUM(C62:J62)</f>
        <v>0</v>
      </c>
    </row>
    <row r="63" spans="1:11" x14ac:dyDescent="0.2">
      <c r="A63" s="134" t="s">
        <v>498</v>
      </c>
      <c r="B63" s="311" t="s">
        <v>485</v>
      </c>
      <c r="C63" s="116"/>
      <c r="D63" s="116"/>
      <c r="E63" s="116"/>
      <c r="F63" s="116"/>
      <c r="G63" s="116"/>
      <c r="H63" s="116"/>
      <c r="I63" s="100"/>
      <c r="J63" s="117"/>
      <c r="K63" s="115">
        <f t="shared" ref="K63:K72" si="8">SUM(C63:J63)</f>
        <v>0</v>
      </c>
    </row>
    <row r="64" spans="1:11" x14ac:dyDescent="0.2">
      <c r="A64" s="134" t="s">
        <v>499</v>
      </c>
      <c r="B64" s="311" t="s">
        <v>486</v>
      </c>
      <c r="C64" s="116"/>
      <c r="D64" s="116"/>
      <c r="E64" s="116"/>
      <c r="F64" s="116"/>
      <c r="G64" s="116"/>
      <c r="H64" s="116"/>
      <c r="I64" s="100"/>
      <c r="J64" s="117"/>
      <c r="K64" s="115">
        <f t="shared" si="8"/>
        <v>0</v>
      </c>
    </row>
    <row r="65" spans="1:11" x14ac:dyDescent="0.2">
      <c r="A65" s="134" t="s">
        <v>500</v>
      </c>
      <c r="B65" s="311" t="s">
        <v>487</v>
      </c>
      <c r="C65" s="116"/>
      <c r="D65" s="116"/>
      <c r="E65" s="116"/>
      <c r="F65" s="116"/>
      <c r="G65" s="116"/>
      <c r="H65" s="116"/>
      <c r="I65" s="100"/>
      <c r="J65" s="117"/>
      <c r="K65" s="115">
        <f t="shared" si="8"/>
        <v>0</v>
      </c>
    </row>
    <row r="66" spans="1:11" x14ac:dyDescent="0.2">
      <c r="A66" s="134" t="s">
        <v>501</v>
      </c>
      <c r="B66" s="311" t="s">
        <v>488</v>
      </c>
      <c r="C66" s="116"/>
      <c r="D66" s="116"/>
      <c r="E66" s="116"/>
      <c r="F66" s="116"/>
      <c r="G66" s="116"/>
      <c r="H66" s="116"/>
      <c r="I66" s="100"/>
      <c r="J66" s="117"/>
      <c r="K66" s="115">
        <f t="shared" si="8"/>
        <v>0</v>
      </c>
    </row>
    <row r="67" spans="1:11" x14ac:dyDescent="0.2">
      <c r="A67" s="134" t="s">
        <v>502</v>
      </c>
      <c r="B67" s="311" t="s">
        <v>489</v>
      </c>
      <c r="C67" s="116"/>
      <c r="D67" s="116"/>
      <c r="E67" s="116"/>
      <c r="F67" s="116"/>
      <c r="G67" s="116"/>
      <c r="H67" s="116"/>
      <c r="I67" s="100"/>
      <c r="J67" s="117"/>
      <c r="K67" s="115">
        <f t="shared" si="8"/>
        <v>0</v>
      </c>
    </row>
    <row r="68" spans="1:11" x14ac:dyDescent="0.2">
      <c r="A68" s="134" t="s">
        <v>496</v>
      </c>
      <c r="B68" s="311" t="s">
        <v>490</v>
      </c>
      <c r="C68" s="116"/>
      <c r="D68" s="116"/>
      <c r="E68" s="116"/>
      <c r="F68" s="116"/>
      <c r="G68" s="116"/>
      <c r="H68" s="116"/>
      <c r="I68" s="100"/>
      <c r="J68" s="117"/>
      <c r="K68" s="115">
        <f t="shared" si="8"/>
        <v>0</v>
      </c>
    </row>
    <row r="69" spans="1:11" x14ac:dyDescent="0.2">
      <c r="A69" s="134" t="s">
        <v>503</v>
      </c>
      <c r="B69" s="311" t="s">
        <v>491</v>
      </c>
      <c r="C69" s="116"/>
      <c r="D69" s="116"/>
      <c r="E69" s="116"/>
      <c r="F69" s="116"/>
      <c r="G69" s="116"/>
      <c r="H69" s="116"/>
      <c r="I69" s="100">
        <v>4</v>
      </c>
      <c r="J69" s="117">
        <v>4</v>
      </c>
      <c r="K69" s="115">
        <f t="shared" si="8"/>
        <v>8</v>
      </c>
    </row>
    <row r="70" spans="1:11" x14ac:dyDescent="0.2">
      <c r="A70" s="134" t="s">
        <v>504</v>
      </c>
      <c r="B70" s="311" t="s">
        <v>492</v>
      </c>
      <c r="C70" s="116"/>
      <c r="D70" s="116"/>
      <c r="E70" s="116"/>
      <c r="F70" s="116"/>
      <c r="G70" s="116"/>
      <c r="H70" s="116"/>
      <c r="I70" s="100"/>
      <c r="J70" s="117"/>
      <c r="K70" s="115">
        <f t="shared" si="8"/>
        <v>0</v>
      </c>
    </row>
    <row r="71" spans="1:11" x14ac:dyDescent="0.2">
      <c r="A71" s="134" t="s">
        <v>505</v>
      </c>
      <c r="B71" s="311" t="s">
        <v>493</v>
      </c>
      <c r="C71" s="118"/>
      <c r="D71" s="118"/>
      <c r="E71" s="118"/>
      <c r="F71" s="118"/>
      <c r="G71" s="118"/>
      <c r="H71" s="118"/>
      <c r="I71" s="119"/>
      <c r="J71" s="120"/>
      <c r="K71" s="121">
        <f t="shared" si="8"/>
        <v>0</v>
      </c>
    </row>
    <row r="72" spans="1:11" x14ac:dyDescent="0.2">
      <c r="A72" s="134" t="s">
        <v>495</v>
      </c>
      <c r="B72" s="311" t="s">
        <v>494</v>
      </c>
      <c r="C72" s="118"/>
      <c r="D72" s="118"/>
      <c r="E72" s="118"/>
      <c r="F72" s="118"/>
      <c r="G72" s="118"/>
      <c r="H72" s="118"/>
      <c r="I72" s="119"/>
      <c r="J72" s="120"/>
      <c r="K72" s="121">
        <f t="shared" si="8"/>
        <v>0</v>
      </c>
    </row>
    <row r="73" spans="1:11" x14ac:dyDescent="0.2">
      <c r="A73" s="315" t="s">
        <v>94</v>
      </c>
      <c r="B73" s="316" t="s">
        <v>95</v>
      </c>
      <c r="C73" s="129">
        <f>SUM(C62:C72)</f>
        <v>0</v>
      </c>
      <c r="D73" s="129">
        <f t="shared" ref="D73:J73" si="9">SUM(D62:D72)</f>
        <v>0</v>
      </c>
      <c r="E73" s="129">
        <f t="shared" si="9"/>
        <v>0</v>
      </c>
      <c r="F73" s="129">
        <f t="shared" si="9"/>
        <v>0</v>
      </c>
      <c r="G73" s="129">
        <f t="shared" si="9"/>
        <v>0</v>
      </c>
      <c r="H73" s="129">
        <f t="shared" si="9"/>
        <v>0</v>
      </c>
      <c r="I73" s="129">
        <f t="shared" si="9"/>
        <v>4</v>
      </c>
      <c r="J73" s="129">
        <f t="shared" si="9"/>
        <v>4</v>
      </c>
      <c r="K73" s="121">
        <f>SUM(K62:K72)</f>
        <v>8</v>
      </c>
    </row>
    <row r="74" spans="1:11" x14ac:dyDescent="0.2">
      <c r="A74" s="136" t="s">
        <v>9</v>
      </c>
      <c r="B74" s="314"/>
      <c r="C74" s="503"/>
      <c r="D74" s="504"/>
      <c r="E74" s="504"/>
      <c r="F74" s="504"/>
      <c r="G74" s="504"/>
      <c r="H74" s="504"/>
      <c r="I74" s="504"/>
      <c r="J74" s="504"/>
      <c r="K74" s="505"/>
    </row>
    <row r="75" spans="1:11" x14ac:dyDescent="0.2">
      <c r="A75" s="309" t="s">
        <v>483</v>
      </c>
      <c r="B75" s="310" t="s">
        <v>482</v>
      </c>
      <c r="C75" s="500"/>
      <c r="D75" s="501"/>
      <c r="E75" s="501"/>
      <c r="F75" s="501"/>
      <c r="G75" s="501"/>
      <c r="H75" s="501"/>
      <c r="I75" s="501"/>
      <c r="J75" s="501"/>
      <c r="K75" s="502"/>
    </row>
    <row r="76" spans="1:11" x14ac:dyDescent="0.2">
      <c r="A76" s="134" t="s">
        <v>497</v>
      </c>
      <c r="B76" s="311" t="s">
        <v>484</v>
      </c>
      <c r="C76" s="116">
        <f t="shared" ref="C76:J87" si="10">SUM(C6,C20,C34,C48,C62)</f>
        <v>0</v>
      </c>
      <c r="D76" s="116">
        <f t="shared" si="10"/>
        <v>0</v>
      </c>
      <c r="E76" s="116">
        <f t="shared" si="10"/>
        <v>0</v>
      </c>
      <c r="F76" s="116">
        <f t="shared" si="10"/>
        <v>0</v>
      </c>
      <c r="G76" s="116">
        <f t="shared" si="10"/>
        <v>0</v>
      </c>
      <c r="H76" s="116">
        <f t="shared" si="10"/>
        <v>0</v>
      </c>
      <c r="I76" s="116">
        <f t="shared" si="10"/>
        <v>0</v>
      </c>
      <c r="J76" s="116">
        <f t="shared" si="10"/>
        <v>0</v>
      </c>
      <c r="K76" s="115">
        <f>SUM(C76:J76)</f>
        <v>0</v>
      </c>
    </row>
    <row r="77" spans="1:11" x14ac:dyDescent="0.2">
      <c r="A77" s="134" t="s">
        <v>498</v>
      </c>
      <c r="B77" s="311" t="s">
        <v>485</v>
      </c>
      <c r="C77" s="116">
        <f t="shared" si="10"/>
        <v>0</v>
      </c>
      <c r="D77" s="116">
        <f t="shared" si="10"/>
        <v>0</v>
      </c>
      <c r="E77" s="116">
        <f t="shared" si="10"/>
        <v>0</v>
      </c>
      <c r="F77" s="116">
        <f t="shared" si="10"/>
        <v>0</v>
      </c>
      <c r="G77" s="116">
        <f t="shared" si="10"/>
        <v>0</v>
      </c>
      <c r="H77" s="116">
        <f t="shared" si="10"/>
        <v>0</v>
      </c>
      <c r="I77" s="116">
        <f t="shared" si="10"/>
        <v>0</v>
      </c>
      <c r="J77" s="116">
        <f t="shared" si="10"/>
        <v>0</v>
      </c>
      <c r="K77" s="115">
        <f>SUM(C77:J77)</f>
        <v>0</v>
      </c>
    </row>
    <row r="78" spans="1:11" x14ac:dyDescent="0.2">
      <c r="A78" s="134" t="s">
        <v>499</v>
      </c>
      <c r="B78" s="311" t="s">
        <v>486</v>
      </c>
      <c r="C78" s="116">
        <f t="shared" si="10"/>
        <v>0</v>
      </c>
      <c r="D78" s="116">
        <f t="shared" si="10"/>
        <v>0</v>
      </c>
      <c r="E78" s="116">
        <f t="shared" si="10"/>
        <v>0</v>
      </c>
      <c r="F78" s="116">
        <f t="shared" si="10"/>
        <v>0</v>
      </c>
      <c r="G78" s="116">
        <f t="shared" si="10"/>
        <v>0</v>
      </c>
      <c r="H78" s="116">
        <f t="shared" si="10"/>
        <v>0</v>
      </c>
      <c r="I78" s="116">
        <f t="shared" si="10"/>
        <v>2</v>
      </c>
      <c r="J78" s="116">
        <f t="shared" si="10"/>
        <v>2</v>
      </c>
      <c r="K78" s="115">
        <f>SUM(C78:J78)</f>
        <v>4</v>
      </c>
    </row>
    <row r="79" spans="1:11" x14ac:dyDescent="0.2">
      <c r="A79" s="134" t="s">
        <v>500</v>
      </c>
      <c r="B79" s="311" t="s">
        <v>487</v>
      </c>
      <c r="C79" s="116">
        <f t="shared" si="10"/>
        <v>0</v>
      </c>
      <c r="D79" s="116">
        <f t="shared" si="10"/>
        <v>0</v>
      </c>
      <c r="E79" s="116">
        <f t="shared" si="10"/>
        <v>0</v>
      </c>
      <c r="F79" s="116">
        <f t="shared" si="10"/>
        <v>0</v>
      </c>
      <c r="G79" s="116">
        <f t="shared" si="10"/>
        <v>1</v>
      </c>
      <c r="H79" s="116">
        <f t="shared" si="10"/>
        <v>0</v>
      </c>
      <c r="I79" s="116">
        <f t="shared" si="10"/>
        <v>0</v>
      </c>
      <c r="J79" s="116">
        <f t="shared" si="10"/>
        <v>0</v>
      </c>
      <c r="K79" s="115">
        <f t="shared" ref="K79:K86" si="11">SUM(C79:J79)</f>
        <v>1</v>
      </c>
    </row>
    <row r="80" spans="1:11" x14ac:dyDescent="0.2">
      <c r="A80" s="134" t="s">
        <v>501</v>
      </c>
      <c r="B80" s="311" t="s">
        <v>488</v>
      </c>
      <c r="C80" s="116">
        <f t="shared" si="10"/>
        <v>3</v>
      </c>
      <c r="D80" s="116">
        <f t="shared" si="10"/>
        <v>0</v>
      </c>
      <c r="E80" s="116">
        <f t="shared" si="10"/>
        <v>0</v>
      </c>
      <c r="F80" s="116">
        <f t="shared" si="10"/>
        <v>0</v>
      </c>
      <c r="G80" s="116">
        <f t="shared" si="10"/>
        <v>6</v>
      </c>
      <c r="H80" s="116">
        <f t="shared" si="10"/>
        <v>0</v>
      </c>
      <c r="I80" s="116">
        <f t="shared" si="10"/>
        <v>5</v>
      </c>
      <c r="J80" s="116">
        <f t="shared" si="10"/>
        <v>5</v>
      </c>
      <c r="K80" s="115">
        <f>SUM(C80:J80)</f>
        <v>19</v>
      </c>
    </row>
    <row r="81" spans="1:11" x14ac:dyDescent="0.2">
      <c r="A81" s="134" t="s">
        <v>502</v>
      </c>
      <c r="B81" s="311" t="s">
        <v>489</v>
      </c>
      <c r="C81" s="116">
        <f t="shared" si="10"/>
        <v>0</v>
      </c>
      <c r="D81" s="116">
        <f t="shared" si="10"/>
        <v>0</v>
      </c>
      <c r="E81" s="116">
        <f t="shared" si="10"/>
        <v>0</v>
      </c>
      <c r="F81" s="116">
        <f t="shared" si="10"/>
        <v>0</v>
      </c>
      <c r="G81" s="116">
        <f t="shared" si="10"/>
        <v>1</v>
      </c>
      <c r="H81" s="116">
        <f t="shared" si="10"/>
        <v>0</v>
      </c>
      <c r="I81" s="116">
        <f t="shared" si="10"/>
        <v>1</v>
      </c>
      <c r="J81" s="116">
        <f t="shared" si="10"/>
        <v>2</v>
      </c>
      <c r="K81" s="115">
        <f>SUM(C81:J81)</f>
        <v>4</v>
      </c>
    </row>
    <row r="82" spans="1:11" x14ac:dyDescent="0.2">
      <c r="A82" s="134" t="s">
        <v>496</v>
      </c>
      <c r="B82" s="311" t="s">
        <v>490</v>
      </c>
      <c r="C82" s="116">
        <f t="shared" si="10"/>
        <v>2</v>
      </c>
      <c r="D82" s="116">
        <f t="shared" si="10"/>
        <v>0</v>
      </c>
      <c r="E82" s="116">
        <f t="shared" si="10"/>
        <v>0</v>
      </c>
      <c r="F82" s="116">
        <f t="shared" si="10"/>
        <v>0</v>
      </c>
      <c r="G82" s="116">
        <f t="shared" si="10"/>
        <v>2</v>
      </c>
      <c r="H82" s="116">
        <f t="shared" si="10"/>
        <v>0</v>
      </c>
      <c r="I82" s="116">
        <f t="shared" si="10"/>
        <v>5</v>
      </c>
      <c r="J82" s="116">
        <f t="shared" si="10"/>
        <v>4</v>
      </c>
      <c r="K82" s="115">
        <f>SUM(C82:J82)</f>
        <v>13</v>
      </c>
    </row>
    <row r="83" spans="1:11" x14ac:dyDescent="0.2">
      <c r="A83" s="134" t="s">
        <v>503</v>
      </c>
      <c r="B83" s="311" t="s">
        <v>491</v>
      </c>
      <c r="C83" s="116">
        <f t="shared" si="10"/>
        <v>1</v>
      </c>
      <c r="D83" s="116">
        <f t="shared" si="10"/>
        <v>0</v>
      </c>
      <c r="E83" s="116">
        <f t="shared" si="10"/>
        <v>0</v>
      </c>
      <c r="F83" s="116">
        <f t="shared" si="10"/>
        <v>0</v>
      </c>
      <c r="G83" s="116">
        <f t="shared" si="10"/>
        <v>6</v>
      </c>
      <c r="H83" s="116">
        <f t="shared" si="10"/>
        <v>0</v>
      </c>
      <c r="I83" s="116">
        <f t="shared" si="10"/>
        <v>9</v>
      </c>
      <c r="J83" s="116">
        <f t="shared" si="10"/>
        <v>8</v>
      </c>
      <c r="K83" s="115">
        <f t="shared" si="11"/>
        <v>24</v>
      </c>
    </row>
    <row r="84" spans="1:11" x14ac:dyDescent="0.2">
      <c r="A84" s="134" t="s">
        <v>504</v>
      </c>
      <c r="B84" s="311" t="s">
        <v>492</v>
      </c>
      <c r="C84" s="116">
        <f t="shared" si="10"/>
        <v>0</v>
      </c>
      <c r="D84" s="116">
        <f t="shared" si="10"/>
        <v>0</v>
      </c>
      <c r="E84" s="116">
        <f t="shared" si="10"/>
        <v>0</v>
      </c>
      <c r="F84" s="116">
        <f t="shared" si="10"/>
        <v>0</v>
      </c>
      <c r="G84" s="116">
        <f t="shared" si="10"/>
        <v>0</v>
      </c>
      <c r="H84" s="116">
        <f t="shared" si="10"/>
        <v>0</v>
      </c>
      <c r="I84" s="116">
        <f t="shared" si="10"/>
        <v>0</v>
      </c>
      <c r="J84" s="116">
        <f t="shared" si="10"/>
        <v>0</v>
      </c>
      <c r="K84" s="115">
        <f t="shared" si="11"/>
        <v>0</v>
      </c>
    </row>
    <row r="85" spans="1:11" x14ac:dyDescent="0.2">
      <c r="A85" s="134" t="s">
        <v>505</v>
      </c>
      <c r="B85" s="311" t="s">
        <v>493</v>
      </c>
      <c r="C85" s="116">
        <f t="shared" si="10"/>
        <v>0</v>
      </c>
      <c r="D85" s="116">
        <f t="shared" si="10"/>
        <v>0</v>
      </c>
      <c r="E85" s="116">
        <f t="shared" si="10"/>
        <v>0</v>
      </c>
      <c r="F85" s="116">
        <f t="shared" si="10"/>
        <v>0</v>
      </c>
      <c r="G85" s="116">
        <f t="shared" si="10"/>
        <v>0</v>
      </c>
      <c r="H85" s="116">
        <f t="shared" si="10"/>
        <v>0</v>
      </c>
      <c r="I85" s="116">
        <f t="shared" si="10"/>
        <v>0</v>
      </c>
      <c r="J85" s="116">
        <f t="shared" si="10"/>
        <v>0</v>
      </c>
      <c r="K85" s="115">
        <f t="shared" si="11"/>
        <v>0</v>
      </c>
    </row>
    <row r="86" spans="1:11" ht="13.5" thickBot="1" x14ac:dyDescent="0.25">
      <c r="A86" s="134" t="s">
        <v>495</v>
      </c>
      <c r="B86" s="311" t="s">
        <v>494</v>
      </c>
      <c r="C86" s="295">
        <f t="shared" si="10"/>
        <v>0</v>
      </c>
      <c r="D86" s="295">
        <f t="shared" si="10"/>
        <v>0</v>
      </c>
      <c r="E86" s="116">
        <f t="shared" si="10"/>
        <v>0</v>
      </c>
      <c r="F86" s="116">
        <f t="shared" si="10"/>
        <v>0</v>
      </c>
      <c r="G86" s="116">
        <f t="shared" si="10"/>
        <v>1</v>
      </c>
      <c r="H86" s="116">
        <f t="shared" si="10"/>
        <v>0</v>
      </c>
      <c r="I86" s="116">
        <f t="shared" si="10"/>
        <v>0</v>
      </c>
      <c r="J86" s="116">
        <f t="shared" si="10"/>
        <v>0</v>
      </c>
      <c r="K86" s="237">
        <f t="shared" si="11"/>
        <v>1</v>
      </c>
    </row>
    <row r="87" spans="1:11" ht="13.5" thickBot="1" x14ac:dyDescent="0.25">
      <c r="A87" s="317" t="s">
        <v>96</v>
      </c>
      <c r="B87" s="318" t="s">
        <v>95</v>
      </c>
      <c r="C87" s="319">
        <f t="shared" si="10"/>
        <v>6</v>
      </c>
      <c r="D87" s="319">
        <f t="shared" si="10"/>
        <v>0</v>
      </c>
      <c r="E87" s="319">
        <f t="shared" si="10"/>
        <v>0</v>
      </c>
      <c r="F87" s="319">
        <f t="shared" si="10"/>
        <v>0</v>
      </c>
      <c r="G87" s="319">
        <f t="shared" si="10"/>
        <v>17</v>
      </c>
      <c r="H87" s="319">
        <f t="shared" si="10"/>
        <v>0</v>
      </c>
      <c r="I87" s="319">
        <f t="shared" si="10"/>
        <v>22</v>
      </c>
      <c r="J87" s="319">
        <f t="shared" si="10"/>
        <v>21</v>
      </c>
      <c r="K87" s="320">
        <f>SUM(K76:K86)</f>
        <v>66</v>
      </c>
    </row>
    <row r="89" spans="1:11" x14ac:dyDescent="0.2">
      <c r="A89" s="2" t="s">
        <v>5</v>
      </c>
      <c r="B89" s="4" t="s">
        <v>6</v>
      </c>
    </row>
    <row r="90" spans="1:11" x14ac:dyDescent="0.2">
      <c r="A90" s="4" t="s">
        <v>139</v>
      </c>
      <c r="B90" s="1"/>
    </row>
  </sheetData>
  <mergeCells count="17">
    <mergeCell ref="B4:K4"/>
    <mergeCell ref="C32:K32"/>
    <mergeCell ref="C33:K33"/>
    <mergeCell ref="C5:K5"/>
    <mergeCell ref="C18:K18"/>
    <mergeCell ref="C19:K19"/>
    <mergeCell ref="A1:K1"/>
    <mergeCell ref="C2:D2"/>
    <mergeCell ref="E2:F2"/>
    <mergeCell ref="G2:H2"/>
    <mergeCell ref="I2:J2"/>
    <mergeCell ref="C75:K75"/>
    <mergeCell ref="C46:K46"/>
    <mergeCell ref="C47:K47"/>
    <mergeCell ref="C60:K60"/>
    <mergeCell ref="C61:K61"/>
    <mergeCell ref="C74:K74"/>
  </mergeCells>
  <pageMargins left="0.7" right="0.7" top="0.75" bottom="0.75" header="0.3" footer="0.3"/>
  <pageSetup paperSize="9" scale="8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A3" sqref="A3"/>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654" t="s">
        <v>413</v>
      </c>
      <c r="B1" s="640"/>
      <c r="C1" s="640"/>
      <c r="D1" s="640"/>
      <c r="E1" s="642"/>
    </row>
    <row r="2" spans="1:16" s="5" customFormat="1" ht="38.25" customHeight="1" x14ac:dyDescent="0.2">
      <c r="A2" s="484" t="s">
        <v>594</v>
      </c>
      <c r="B2" s="612" t="s">
        <v>546</v>
      </c>
      <c r="C2" s="612"/>
      <c r="D2" s="370"/>
      <c r="E2" s="610" t="s">
        <v>4</v>
      </c>
    </row>
    <row r="3" spans="1:16" s="5" customFormat="1" ht="41.25" customHeight="1" x14ac:dyDescent="0.2">
      <c r="A3" s="13"/>
      <c r="B3" s="370" t="s">
        <v>4</v>
      </c>
      <c r="C3" s="7" t="s">
        <v>55</v>
      </c>
      <c r="D3" s="370" t="s">
        <v>54</v>
      </c>
      <c r="E3" s="610"/>
    </row>
    <row r="4" spans="1:16" ht="12.75" customHeight="1" x14ac:dyDescent="0.2">
      <c r="A4" s="16" t="s">
        <v>100</v>
      </c>
      <c r="B4" s="10">
        <v>1</v>
      </c>
      <c r="C4" s="9"/>
      <c r="D4" s="9">
        <v>28</v>
      </c>
      <c r="E4" s="392">
        <f>SUM(B4:D4)</f>
        <v>29</v>
      </c>
    </row>
    <row r="5" spans="1:16" ht="12.75" customHeight="1" x14ac:dyDescent="0.2">
      <c r="A5" s="16" t="s">
        <v>101</v>
      </c>
      <c r="B5" s="10">
        <v>0</v>
      </c>
      <c r="C5" s="9"/>
      <c r="D5" s="9">
        <v>150</v>
      </c>
      <c r="E5" s="185">
        <f t="shared" ref="E5:E9" si="0">SUM(B5,D5)</f>
        <v>150</v>
      </c>
    </row>
    <row r="6" spans="1:16" ht="25.5" x14ac:dyDescent="0.2">
      <c r="A6" s="16" t="s">
        <v>102</v>
      </c>
      <c r="B6" s="10">
        <v>0</v>
      </c>
      <c r="C6" s="9"/>
      <c r="D6" s="9">
        <v>202</v>
      </c>
      <c r="E6" s="185">
        <f t="shared" si="0"/>
        <v>202</v>
      </c>
    </row>
    <row r="7" spans="1:16" ht="38.25" x14ac:dyDescent="0.2">
      <c r="A7" s="16" t="s">
        <v>103</v>
      </c>
      <c r="B7" s="10">
        <v>0</v>
      </c>
      <c r="C7" s="9"/>
      <c r="D7" s="9">
        <v>146</v>
      </c>
      <c r="E7" s="185">
        <f t="shared" si="0"/>
        <v>146</v>
      </c>
    </row>
    <row r="8" spans="1:16" ht="38.25" x14ac:dyDescent="0.2">
      <c r="A8" s="16" t="s">
        <v>104</v>
      </c>
      <c r="B8" s="10">
        <v>0</v>
      </c>
      <c r="C8" s="9"/>
      <c r="D8" s="9">
        <v>34</v>
      </c>
      <c r="E8" s="185">
        <f t="shared" si="0"/>
        <v>34</v>
      </c>
    </row>
    <row r="9" spans="1:16" ht="13.5" thickBot="1" x14ac:dyDescent="0.25">
      <c r="A9" s="147" t="s">
        <v>117</v>
      </c>
      <c r="B9" s="186">
        <v>4218</v>
      </c>
      <c r="C9" s="148"/>
      <c r="D9" s="148">
        <v>17269</v>
      </c>
      <c r="E9" s="187">
        <f t="shared" si="0"/>
        <v>21487</v>
      </c>
    </row>
    <row r="10" spans="1:16" x14ac:dyDescent="0.2">
      <c r="A10" s="101"/>
      <c r="B10" s="102"/>
      <c r="C10" s="97"/>
      <c r="D10" s="97"/>
      <c r="E10" s="97"/>
    </row>
    <row r="11" spans="1:16" x14ac:dyDescent="0.2">
      <c r="A11" s="614" t="s">
        <v>529</v>
      </c>
      <c r="B11" s="614"/>
      <c r="C11" s="614"/>
      <c r="D11" s="614"/>
      <c r="E11" s="614"/>
    </row>
    <row r="12" spans="1:16" ht="39.950000000000003" customHeight="1" x14ac:dyDescent="0.2">
      <c r="A12" s="636" t="s">
        <v>556</v>
      </c>
      <c r="B12" s="636"/>
      <c r="C12" s="636"/>
      <c r="D12" s="636"/>
      <c r="E12" s="636"/>
    </row>
    <row r="13" spans="1:16" ht="38.25" customHeight="1" x14ac:dyDescent="0.2">
      <c r="A13" s="636" t="s">
        <v>557</v>
      </c>
      <c r="B13" s="636"/>
      <c r="C13" s="636"/>
      <c r="D13" s="636"/>
      <c r="E13" s="636"/>
    </row>
    <row r="14" spans="1:16" ht="30.75" customHeight="1" x14ac:dyDescent="0.2">
      <c r="A14" s="614" t="s">
        <v>558</v>
      </c>
      <c r="B14" s="614"/>
      <c r="C14" s="614"/>
      <c r="D14" s="614"/>
      <c r="E14" s="614"/>
      <c r="F14" s="81"/>
      <c r="G14" s="81"/>
      <c r="H14" s="81"/>
      <c r="I14" s="81"/>
      <c r="J14" s="81"/>
      <c r="K14" s="81"/>
      <c r="L14" s="81"/>
      <c r="M14" s="81"/>
      <c r="N14" s="81"/>
      <c r="O14" s="81"/>
      <c r="P14" s="43"/>
    </row>
    <row r="15" spans="1:16" ht="30" customHeight="1" x14ac:dyDescent="0.2">
      <c r="A15" s="614" t="s">
        <v>559</v>
      </c>
      <c r="B15" s="614"/>
      <c r="C15" s="614"/>
      <c r="D15" s="614"/>
      <c r="E15" s="614"/>
      <c r="F15" s="81"/>
      <c r="G15" s="81"/>
      <c r="H15" s="81"/>
      <c r="I15" s="81"/>
      <c r="J15" s="81"/>
      <c r="K15" s="81"/>
      <c r="L15" s="81"/>
      <c r="M15" s="81"/>
      <c r="N15" s="81"/>
      <c r="O15" s="81"/>
      <c r="P15" s="43"/>
    </row>
    <row r="16" spans="1:16" ht="30" customHeight="1" x14ac:dyDescent="0.2">
      <c r="A16" s="653" t="s">
        <v>116</v>
      </c>
      <c r="B16" s="653"/>
      <c r="C16" s="653"/>
      <c r="D16" s="653"/>
      <c r="E16" s="653"/>
      <c r="F16" s="54"/>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M263"/>
  <sheetViews>
    <sheetView zoomScaleNormal="100" workbookViewId="0">
      <pane ySplit="3" topLeftCell="A4" activePane="bottomLeft" state="frozen"/>
      <selection pane="bottomLeft" activeCell="A2" sqref="A2"/>
    </sheetView>
  </sheetViews>
  <sheetFormatPr defaultColWidth="9.140625" defaultRowHeight="12.75" x14ac:dyDescent="0.2"/>
  <cols>
    <col min="1" max="1" width="51.85546875" style="93" customWidth="1"/>
    <col min="2" max="2" width="13" style="93" bestFit="1" customWidth="1"/>
    <col min="3" max="5" width="13" style="93" customWidth="1"/>
    <col min="6" max="6" width="11.28515625" style="93" customWidth="1"/>
    <col min="7" max="10" width="15.42578125" style="93" customWidth="1"/>
    <col min="11" max="16384" width="9.140625" style="95"/>
  </cols>
  <sheetData>
    <row r="1" spans="1:12" ht="42" customHeight="1" x14ac:dyDescent="0.25">
      <c r="A1" s="655" t="s">
        <v>412</v>
      </c>
      <c r="B1" s="656"/>
      <c r="C1" s="656"/>
      <c r="D1" s="656"/>
      <c r="E1" s="656"/>
      <c r="F1" s="656"/>
      <c r="G1" s="656"/>
      <c r="H1" s="656"/>
      <c r="I1" s="656"/>
      <c r="J1" s="656"/>
      <c r="K1" s="657"/>
      <c r="L1" s="358"/>
    </row>
    <row r="2" spans="1:12" s="360" customFormat="1" ht="15" customHeight="1" thickBot="1" x14ac:dyDescent="0.25">
      <c r="A2" s="359" t="s">
        <v>594</v>
      </c>
      <c r="B2" s="664" t="s">
        <v>50</v>
      </c>
      <c r="C2" s="665"/>
      <c r="D2" s="666"/>
      <c r="E2" s="667" t="s">
        <v>51</v>
      </c>
      <c r="F2" s="668"/>
      <c r="G2" s="658" t="s">
        <v>52</v>
      </c>
      <c r="H2" s="660" t="s">
        <v>53</v>
      </c>
      <c r="I2" s="658" t="s">
        <v>118</v>
      </c>
      <c r="J2" s="660" t="s">
        <v>119</v>
      </c>
      <c r="K2" s="662" t="s">
        <v>98</v>
      </c>
    </row>
    <row r="3" spans="1:12" s="360" customFormat="1" ht="38.25" customHeight="1" x14ac:dyDescent="0.2">
      <c r="A3" s="361" t="s">
        <v>73</v>
      </c>
      <c r="B3" s="112" t="s">
        <v>75</v>
      </c>
      <c r="C3" s="111" t="s">
        <v>524</v>
      </c>
      <c r="D3" s="362" t="s">
        <v>536</v>
      </c>
      <c r="E3" s="362" t="s">
        <v>536</v>
      </c>
      <c r="F3" s="376" t="s">
        <v>75</v>
      </c>
      <c r="G3" s="659"/>
      <c r="H3" s="661"/>
      <c r="I3" s="659"/>
      <c r="J3" s="661"/>
      <c r="K3" s="663"/>
    </row>
    <row r="4" spans="1:12" s="360" customFormat="1" x14ac:dyDescent="0.2">
      <c r="A4" s="363" t="s">
        <v>149</v>
      </c>
      <c r="B4" s="104"/>
      <c r="C4" s="105"/>
      <c r="D4" s="105"/>
      <c r="E4" s="172"/>
      <c r="F4" s="106"/>
      <c r="G4" s="107"/>
      <c r="H4" s="108"/>
      <c r="I4" s="107"/>
      <c r="J4" s="108"/>
      <c r="K4" s="109">
        <f t="shared" ref="K4:K67" si="0">SUM(B4,F4:J4)</f>
        <v>0</v>
      </c>
    </row>
    <row r="5" spans="1:12" s="360" customFormat="1" x14ac:dyDescent="0.2">
      <c r="A5" s="363" t="s">
        <v>151</v>
      </c>
      <c r="B5" s="104"/>
      <c r="C5" s="105"/>
      <c r="D5" s="105"/>
      <c r="E5" s="172"/>
      <c r="F5" s="106"/>
      <c r="G5" s="107"/>
      <c r="H5" s="108"/>
      <c r="I5" s="173"/>
      <c r="J5" s="108"/>
      <c r="K5" s="109">
        <f t="shared" si="0"/>
        <v>0</v>
      </c>
    </row>
    <row r="6" spans="1:12" s="360" customFormat="1" x14ac:dyDescent="0.2">
      <c r="A6" s="363" t="s">
        <v>157</v>
      </c>
      <c r="B6" s="104"/>
      <c r="C6" s="105"/>
      <c r="D6" s="105"/>
      <c r="E6" s="172"/>
      <c r="F6" s="106"/>
      <c r="G6" s="107"/>
      <c r="H6" s="108"/>
      <c r="I6" s="173"/>
      <c r="J6" s="108"/>
      <c r="K6" s="109">
        <f t="shared" si="0"/>
        <v>0</v>
      </c>
    </row>
    <row r="7" spans="1:12" s="360" customFormat="1" x14ac:dyDescent="0.2">
      <c r="A7" s="363" t="s">
        <v>152</v>
      </c>
      <c r="B7" s="104"/>
      <c r="C7" s="105"/>
      <c r="D7" s="105"/>
      <c r="E7" s="172"/>
      <c r="F7" s="106"/>
      <c r="G7" s="107"/>
      <c r="H7" s="108"/>
      <c r="I7" s="173"/>
      <c r="J7" s="108"/>
      <c r="K7" s="109">
        <f t="shared" si="0"/>
        <v>0</v>
      </c>
    </row>
    <row r="8" spans="1:12" s="360" customFormat="1" x14ac:dyDescent="0.2">
      <c r="A8" s="363" t="s">
        <v>153</v>
      </c>
      <c r="B8" s="104"/>
      <c r="C8" s="105"/>
      <c r="D8" s="105"/>
      <c r="E8" s="172"/>
      <c r="F8" s="106"/>
      <c r="G8" s="107"/>
      <c r="H8" s="108"/>
      <c r="I8" s="173"/>
      <c r="J8" s="108"/>
      <c r="K8" s="109">
        <f t="shared" si="0"/>
        <v>0</v>
      </c>
    </row>
    <row r="9" spans="1:12" s="360" customFormat="1" x14ac:dyDescent="0.2">
      <c r="A9" s="363" t="s">
        <v>154</v>
      </c>
      <c r="B9" s="104"/>
      <c r="C9" s="105"/>
      <c r="D9" s="105"/>
      <c r="E9" s="172"/>
      <c r="F9" s="106"/>
      <c r="G9" s="107"/>
      <c r="H9" s="108"/>
      <c r="I9" s="173"/>
      <c r="J9" s="108"/>
      <c r="K9" s="109">
        <f t="shared" si="0"/>
        <v>0</v>
      </c>
    </row>
    <row r="10" spans="1:12" s="360" customFormat="1" x14ac:dyDescent="0.2">
      <c r="A10" s="363" t="s">
        <v>155</v>
      </c>
      <c r="B10" s="104"/>
      <c r="C10" s="105"/>
      <c r="D10" s="105"/>
      <c r="E10" s="172"/>
      <c r="F10" s="106"/>
      <c r="G10" s="107"/>
      <c r="H10" s="108"/>
      <c r="I10" s="173"/>
      <c r="J10" s="108"/>
      <c r="K10" s="109">
        <f t="shared" si="0"/>
        <v>0</v>
      </c>
    </row>
    <row r="11" spans="1:12" s="360" customFormat="1" x14ac:dyDescent="0.2">
      <c r="A11" s="363" t="s">
        <v>158</v>
      </c>
      <c r="B11" s="104"/>
      <c r="C11" s="105"/>
      <c r="D11" s="105"/>
      <c r="E11" s="172"/>
      <c r="F11" s="106"/>
      <c r="G11" s="107"/>
      <c r="H11" s="108"/>
      <c r="I11" s="173"/>
      <c r="J11" s="108"/>
      <c r="K11" s="109">
        <f t="shared" si="0"/>
        <v>0</v>
      </c>
    </row>
    <row r="12" spans="1:12" s="360" customFormat="1" x14ac:dyDescent="0.2">
      <c r="A12" s="363" t="s">
        <v>163</v>
      </c>
      <c r="B12" s="104"/>
      <c r="C12" s="105"/>
      <c r="D12" s="105"/>
      <c r="E12" s="172"/>
      <c r="F12" s="106"/>
      <c r="G12" s="107"/>
      <c r="H12" s="108"/>
      <c r="I12" s="173"/>
      <c r="J12" s="108"/>
      <c r="K12" s="109">
        <f t="shared" si="0"/>
        <v>0</v>
      </c>
    </row>
    <row r="13" spans="1:12" s="360" customFormat="1" x14ac:dyDescent="0.2">
      <c r="A13" s="363" t="s">
        <v>159</v>
      </c>
      <c r="B13" s="104"/>
      <c r="C13" s="105"/>
      <c r="D13" s="105"/>
      <c r="E13" s="172"/>
      <c r="F13" s="106"/>
      <c r="G13" s="107"/>
      <c r="H13" s="108"/>
      <c r="I13" s="173"/>
      <c r="J13" s="108"/>
      <c r="K13" s="109">
        <f t="shared" si="0"/>
        <v>0</v>
      </c>
    </row>
    <row r="14" spans="1:12" s="360" customFormat="1" x14ac:dyDescent="0.2">
      <c r="A14" s="363" t="s">
        <v>162</v>
      </c>
      <c r="B14" s="104"/>
      <c r="C14" s="105"/>
      <c r="D14" s="105"/>
      <c r="E14" s="172"/>
      <c r="F14" s="106"/>
      <c r="G14" s="107"/>
      <c r="H14" s="108"/>
      <c r="I14" s="173"/>
      <c r="J14" s="108"/>
      <c r="K14" s="109">
        <f t="shared" si="0"/>
        <v>0</v>
      </c>
    </row>
    <row r="15" spans="1:12" s="360" customFormat="1" x14ac:dyDescent="0.2">
      <c r="A15" s="363" t="s">
        <v>318</v>
      </c>
      <c r="B15" s="104">
        <v>12</v>
      </c>
      <c r="C15" s="105">
        <v>1</v>
      </c>
      <c r="D15" s="105"/>
      <c r="E15" s="105">
        <v>1</v>
      </c>
      <c r="F15" s="106">
        <v>2</v>
      </c>
      <c r="G15" s="107">
        <v>7</v>
      </c>
      <c r="H15" s="108"/>
      <c r="I15" s="173">
        <v>1</v>
      </c>
      <c r="J15" s="108"/>
      <c r="K15" s="109">
        <f t="shared" si="0"/>
        <v>22</v>
      </c>
    </row>
    <row r="16" spans="1:12" s="360" customFormat="1" x14ac:dyDescent="0.2">
      <c r="A16" s="363" t="s">
        <v>164</v>
      </c>
      <c r="B16" s="104"/>
      <c r="C16" s="105"/>
      <c r="D16" s="105"/>
      <c r="E16" s="105"/>
      <c r="F16" s="106"/>
      <c r="G16" s="107"/>
      <c r="H16" s="108"/>
      <c r="I16" s="173"/>
      <c r="J16" s="108"/>
      <c r="K16" s="109">
        <f t="shared" si="0"/>
        <v>0</v>
      </c>
    </row>
    <row r="17" spans="1:11" s="360" customFormat="1" x14ac:dyDescent="0.2">
      <c r="A17" s="363" t="s">
        <v>165</v>
      </c>
      <c r="B17" s="104"/>
      <c r="C17" s="105"/>
      <c r="D17" s="105"/>
      <c r="E17" s="105"/>
      <c r="F17" s="106"/>
      <c r="G17" s="107"/>
      <c r="H17" s="108"/>
      <c r="I17" s="173"/>
      <c r="J17" s="108"/>
      <c r="K17" s="109">
        <f t="shared" si="0"/>
        <v>0</v>
      </c>
    </row>
    <row r="18" spans="1:11" s="360" customFormat="1" x14ac:dyDescent="0.2">
      <c r="A18" s="363" t="s">
        <v>166</v>
      </c>
      <c r="B18" s="104"/>
      <c r="C18" s="105"/>
      <c r="D18" s="105"/>
      <c r="E18" s="105"/>
      <c r="F18" s="106"/>
      <c r="G18" s="107"/>
      <c r="H18" s="108"/>
      <c r="I18" s="173"/>
      <c r="J18" s="108"/>
      <c r="K18" s="109">
        <f t="shared" si="0"/>
        <v>0</v>
      </c>
    </row>
    <row r="19" spans="1:11" s="360" customFormat="1" x14ac:dyDescent="0.2">
      <c r="A19" s="363" t="s">
        <v>160</v>
      </c>
      <c r="B19" s="104"/>
      <c r="C19" s="105"/>
      <c r="D19" s="105"/>
      <c r="E19" s="105"/>
      <c r="F19" s="106">
        <v>1</v>
      </c>
      <c r="G19" s="107"/>
      <c r="H19" s="108"/>
      <c r="I19" s="173"/>
      <c r="J19" s="108"/>
      <c r="K19" s="109">
        <f t="shared" si="0"/>
        <v>1</v>
      </c>
    </row>
    <row r="20" spans="1:11" s="360" customFormat="1" x14ac:dyDescent="0.2">
      <c r="A20" s="363" t="s">
        <v>167</v>
      </c>
      <c r="B20" s="104"/>
      <c r="C20" s="105"/>
      <c r="D20" s="105"/>
      <c r="E20" s="105"/>
      <c r="F20" s="106"/>
      <c r="G20" s="107"/>
      <c r="H20" s="108"/>
      <c r="I20" s="173"/>
      <c r="J20" s="108"/>
      <c r="K20" s="109">
        <f t="shared" si="0"/>
        <v>0</v>
      </c>
    </row>
    <row r="21" spans="1:11" s="360" customFormat="1" x14ac:dyDescent="0.2">
      <c r="A21" s="363" t="s">
        <v>168</v>
      </c>
      <c r="B21" s="104">
        <v>7</v>
      </c>
      <c r="C21" s="105"/>
      <c r="D21" s="105"/>
      <c r="E21" s="105"/>
      <c r="F21" s="106">
        <v>2</v>
      </c>
      <c r="G21" s="107">
        <v>3</v>
      </c>
      <c r="H21" s="108"/>
      <c r="I21" s="173"/>
      <c r="J21" s="108"/>
      <c r="K21" s="109">
        <f t="shared" si="0"/>
        <v>12</v>
      </c>
    </row>
    <row r="22" spans="1:11" s="360" customFormat="1" x14ac:dyDescent="0.2">
      <c r="A22" s="363" t="s">
        <v>172</v>
      </c>
      <c r="B22" s="104"/>
      <c r="C22" s="105"/>
      <c r="D22" s="105"/>
      <c r="E22" s="105"/>
      <c r="F22" s="106"/>
      <c r="G22" s="107"/>
      <c r="H22" s="108"/>
      <c r="I22" s="173"/>
      <c r="J22" s="108"/>
      <c r="K22" s="109">
        <f t="shared" si="0"/>
        <v>0</v>
      </c>
    </row>
    <row r="23" spans="1:11" s="360" customFormat="1" x14ac:dyDescent="0.2">
      <c r="A23" s="363" t="s">
        <v>173</v>
      </c>
      <c r="B23" s="104"/>
      <c r="C23" s="105"/>
      <c r="D23" s="105"/>
      <c r="E23" s="105"/>
      <c r="F23" s="106"/>
      <c r="G23" s="107"/>
      <c r="H23" s="108"/>
      <c r="I23" s="173"/>
      <c r="J23" s="108"/>
      <c r="K23" s="109">
        <f t="shared" si="0"/>
        <v>0</v>
      </c>
    </row>
    <row r="24" spans="1:11" s="360" customFormat="1" x14ac:dyDescent="0.2">
      <c r="A24" s="363" t="s">
        <v>174</v>
      </c>
      <c r="B24" s="104"/>
      <c r="C24" s="105"/>
      <c r="D24" s="105"/>
      <c r="E24" s="105"/>
      <c r="F24" s="106"/>
      <c r="G24" s="107"/>
      <c r="H24" s="108"/>
      <c r="I24" s="173"/>
      <c r="J24" s="108"/>
      <c r="K24" s="109">
        <f t="shared" si="0"/>
        <v>0</v>
      </c>
    </row>
    <row r="25" spans="1:11" s="360" customFormat="1" x14ac:dyDescent="0.2">
      <c r="A25" s="363" t="s">
        <v>176</v>
      </c>
      <c r="B25" s="104"/>
      <c r="C25" s="105"/>
      <c r="D25" s="105"/>
      <c r="E25" s="105"/>
      <c r="F25" s="106"/>
      <c r="G25" s="107"/>
      <c r="H25" s="108"/>
      <c r="I25" s="173">
        <v>1</v>
      </c>
      <c r="J25" s="108"/>
      <c r="K25" s="109">
        <f t="shared" si="0"/>
        <v>1</v>
      </c>
    </row>
    <row r="26" spans="1:11" s="360" customFormat="1" x14ac:dyDescent="0.2">
      <c r="A26" s="363" t="s">
        <v>177</v>
      </c>
      <c r="B26" s="104"/>
      <c r="C26" s="105"/>
      <c r="D26" s="105"/>
      <c r="E26" s="105"/>
      <c r="F26" s="106"/>
      <c r="G26" s="107"/>
      <c r="H26" s="108"/>
      <c r="I26" s="173"/>
      <c r="J26" s="108"/>
      <c r="K26" s="109">
        <f t="shared" si="0"/>
        <v>0</v>
      </c>
    </row>
    <row r="27" spans="1:11" s="360" customFormat="1" x14ac:dyDescent="0.2">
      <c r="A27" s="363" t="s">
        <v>178</v>
      </c>
      <c r="B27" s="104"/>
      <c r="C27" s="105"/>
      <c r="D27" s="105"/>
      <c r="E27" s="105"/>
      <c r="F27" s="106"/>
      <c r="G27" s="107"/>
      <c r="H27" s="108"/>
      <c r="I27" s="173"/>
      <c r="J27" s="108"/>
      <c r="K27" s="109">
        <f t="shared" si="0"/>
        <v>0</v>
      </c>
    </row>
    <row r="28" spans="1:11" s="360" customFormat="1" x14ac:dyDescent="0.2">
      <c r="A28" s="363" t="s">
        <v>179</v>
      </c>
      <c r="B28" s="104"/>
      <c r="C28" s="105"/>
      <c r="D28" s="105"/>
      <c r="E28" s="105"/>
      <c r="F28" s="106"/>
      <c r="G28" s="107"/>
      <c r="H28" s="108"/>
      <c r="I28" s="173"/>
      <c r="J28" s="108"/>
      <c r="K28" s="109">
        <f t="shared" si="0"/>
        <v>0</v>
      </c>
    </row>
    <row r="29" spans="1:11" s="360" customFormat="1" x14ac:dyDescent="0.2">
      <c r="A29" s="363" t="s">
        <v>169</v>
      </c>
      <c r="B29" s="104"/>
      <c r="C29" s="105"/>
      <c r="D29" s="105"/>
      <c r="E29" s="105"/>
      <c r="F29" s="106"/>
      <c r="G29" s="107"/>
      <c r="H29" s="108"/>
      <c r="I29" s="173"/>
      <c r="J29" s="108"/>
      <c r="K29" s="109">
        <f t="shared" si="0"/>
        <v>0</v>
      </c>
    </row>
    <row r="30" spans="1:11" s="360" customFormat="1" x14ac:dyDescent="0.2">
      <c r="A30" s="363" t="s">
        <v>180</v>
      </c>
      <c r="B30" s="104"/>
      <c r="C30" s="105"/>
      <c r="D30" s="105"/>
      <c r="E30" s="105"/>
      <c r="F30" s="106"/>
      <c r="G30" s="107"/>
      <c r="H30" s="108"/>
      <c r="I30" s="173"/>
      <c r="J30" s="108"/>
      <c r="K30" s="109">
        <f t="shared" si="0"/>
        <v>0</v>
      </c>
    </row>
    <row r="31" spans="1:11" s="360" customFormat="1" x14ac:dyDescent="0.2">
      <c r="A31" s="363" t="s">
        <v>354</v>
      </c>
      <c r="B31" s="104"/>
      <c r="C31" s="105"/>
      <c r="D31" s="105"/>
      <c r="E31" s="105"/>
      <c r="F31" s="106"/>
      <c r="G31" s="107"/>
      <c r="H31" s="108"/>
      <c r="I31" s="173"/>
      <c r="J31" s="108"/>
      <c r="K31" s="109">
        <f t="shared" si="0"/>
        <v>0</v>
      </c>
    </row>
    <row r="32" spans="1:11" s="360" customFormat="1" x14ac:dyDescent="0.2">
      <c r="A32" s="363" t="s">
        <v>181</v>
      </c>
      <c r="B32" s="104"/>
      <c r="C32" s="105"/>
      <c r="D32" s="105"/>
      <c r="E32" s="105"/>
      <c r="F32" s="106"/>
      <c r="G32" s="107"/>
      <c r="H32" s="108"/>
      <c r="I32" s="173"/>
      <c r="J32" s="108"/>
      <c r="K32" s="109">
        <f t="shared" si="0"/>
        <v>0</v>
      </c>
    </row>
    <row r="33" spans="1:11" s="360" customFormat="1" x14ac:dyDescent="0.2">
      <c r="A33" s="363" t="s">
        <v>255</v>
      </c>
      <c r="B33" s="104"/>
      <c r="C33" s="105"/>
      <c r="D33" s="105"/>
      <c r="E33" s="105"/>
      <c r="F33" s="106"/>
      <c r="G33" s="107"/>
      <c r="H33" s="108"/>
      <c r="I33" s="173"/>
      <c r="J33" s="108"/>
      <c r="K33" s="109">
        <f t="shared" si="0"/>
        <v>0</v>
      </c>
    </row>
    <row r="34" spans="1:11" s="360" customFormat="1" x14ac:dyDescent="0.2">
      <c r="A34" s="363" t="s">
        <v>182</v>
      </c>
      <c r="B34" s="104"/>
      <c r="C34" s="105"/>
      <c r="D34" s="105"/>
      <c r="E34" s="105"/>
      <c r="F34" s="106"/>
      <c r="G34" s="107"/>
      <c r="H34" s="108"/>
      <c r="I34" s="173"/>
      <c r="J34" s="108"/>
      <c r="K34" s="109">
        <f t="shared" si="0"/>
        <v>0</v>
      </c>
    </row>
    <row r="35" spans="1:11" s="360" customFormat="1" x14ac:dyDescent="0.2">
      <c r="A35" s="363" t="s">
        <v>183</v>
      </c>
      <c r="B35" s="104">
        <v>1</v>
      </c>
      <c r="C35" s="105"/>
      <c r="D35" s="105"/>
      <c r="E35" s="105"/>
      <c r="F35" s="106"/>
      <c r="G35" s="107">
        <v>2</v>
      </c>
      <c r="H35" s="108"/>
      <c r="I35" s="173"/>
      <c r="J35" s="108">
        <v>1</v>
      </c>
      <c r="K35" s="109">
        <f t="shared" si="0"/>
        <v>4</v>
      </c>
    </row>
    <row r="36" spans="1:11" s="360" customFormat="1" x14ac:dyDescent="0.2">
      <c r="A36" s="363" t="s">
        <v>291</v>
      </c>
      <c r="B36" s="104"/>
      <c r="C36" s="105"/>
      <c r="D36" s="105"/>
      <c r="E36" s="105"/>
      <c r="F36" s="106"/>
      <c r="G36" s="107"/>
      <c r="H36" s="108"/>
      <c r="I36" s="173"/>
      <c r="J36" s="108"/>
      <c r="K36" s="109">
        <f t="shared" si="0"/>
        <v>0</v>
      </c>
    </row>
    <row r="37" spans="1:11" s="360" customFormat="1" x14ac:dyDescent="0.2">
      <c r="A37" s="363" t="s">
        <v>185</v>
      </c>
      <c r="B37" s="104"/>
      <c r="C37" s="105"/>
      <c r="D37" s="105"/>
      <c r="E37" s="105"/>
      <c r="F37" s="106"/>
      <c r="G37" s="107"/>
      <c r="H37" s="108"/>
      <c r="I37" s="173"/>
      <c r="J37" s="108"/>
      <c r="K37" s="109">
        <f t="shared" si="0"/>
        <v>0</v>
      </c>
    </row>
    <row r="38" spans="1:11" s="360" customFormat="1" x14ac:dyDescent="0.2">
      <c r="A38" s="363" t="s">
        <v>170</v>
      </c>
      <c r="B38" s="104"/>
      <c r="C38" s="105"/>
      <c r="D38" s="105"/>
      <c r="E38" s="105"/>
      <c r="F38" s="106"/>
      <c r="G38" s="107"/>
      <c r="H38" s="108"/>
      <c r="I38" s="173"/>
      <c r="J38" s="108"/>
      <c r="K38" s="109">
        <f t="shared" si="0"/>
        <v>0</v>
      </c>
    </row>
    <row r="39" spans="1:11" s="360" customFormat="1" x14ac:dyDescent="0.2">
      <c r="A39" s="363" t="s">
        <v>241</v>
      </c>
      <c r="B39" s="104"/>
      <c r="C39" s="105"/>
      <c r="D39" s="105"/>
      <c r="E39" s="105"/>
      <c r="F39" s="106"/>
      <c r="G39" s="107"/>
      <c r="H39" s="108"/>
      <c r="I39" s="173"/>
      <c r="J39" s="108"/>
      <c r="K39" s="109">
        <f t="shared" si="0"/>
        <v>0</v>
      </c>
    </row>
    <row r="40" spans="1:11" s="360" customFormat="1" x14ac:dyDescent="0.2">
      <c r="A40" s="363" t="s">
        <v>242</v>
      </c>
      <c r="B40" s="104"/>
      <c r="C40" s="105"/>
      <c r="D40" s="105"/>
      <c r="E40" s="105"/>
      <c r="F40" s="106"/>
      <c r="G40" s="107"/>
      <c r="H40" s="108"/>
      <c r="I40" s="173"/>
      <c r="J40" s="108"/>
      <c r="K40" s="109">
        <f t="shared" si="0"/>
        <v>0</v>
      </c>
    </row>
    <row r="41" spans="1:11" s="360" customFormat="1" x14ac:dyDescent="0.2">
      <c r="A41" s="363" t="s">
        <v>243</v>
      </c>
      <c r="B41" s="104"/>
      <c r="C41" s="105"/>
      <c r="D41" s="105"/>
      <c r="E41" s="105"/>
      <c r="F41" s="106"/>
      <c r="G41" s="107"/>
      <c r="H41" s="108">
        <v>1</v>
      </c>
      <c r="I41" s="173"/>
      <c r="J41" s="108"/>
      <c r="K41" s="109">
        <f t="shared" si="0"/>
        <v>1</v>
      </c>
    </row>
    <row r="42" spans="1:11" s="360" customFormat="1" x14ac:dyDescent="0.2">
      <c r="A42" s="363" t="s">
        <v>244</v>
      </c>
      <c r="B42" s="104"/>
      <c r="C42" s="105"/>
      <c r="D42" s="105"/>
      <c r="E42" s="105"/>
      <c r="F42" s="106"/>
      <c r="G42" s="107"/>
      <c r="H42" s="108"/>
      <c r="I42" s="173"/>
      <c r="J42" s="108"/>
      <c r="K42" s="109">
        <f t="shared" si="0"/>
        <v>0</v>
      </c>
    </row>
    <row r="43" spans="1:11" s="360" customFormat="1" x14ac:dyDescent="0.2">
      <c r="A43" s="363" t="s">
        <v>240</v>
      </c>
      <c r="B43" s="104"/>
      <c r="C43" s="105"/>
      <c r="D43" s="105"/>
      <c r="E43" s="105"/>
      <c r="F43" s="106"/>
      <c r="G43" s="107"/>
      <c r="H43" s="108"/>
      <c r="I43" s="173"/>
      <c r="J43" s="108"/>
      <c r="K43" s="109">
        <f t="shared" si="0"/>
        <v>0</v>
      </c>
    </row>
    <row r="44" spans="1:11" s="360" customFormat="1" x14ac:dyDescent="0.2">
      <c r="A44" s="363" t="s">
        <v>341</v>
      </c>
      <c r="B44" s="104"/>
      <c r="C44" s="105"/>
      <c r="D44" s="105"/>
      <c r="E44" s="105"/>
      <c r="F44" s="106"/>
      <c r="G44" s="107"/>
      <c r="H44" s="108"/>
      <c r="I44" s="173"/>
      <c r="J44" s="108"/>
      <c r="K44" s="109">
        <f t="shared" si="0"/>
        <v>0</v>
      </c>
    </row>
    <row r="45" spans="1:11" s="360" customFormat="1" x14ac:dyDescent="0.2">
      <c r="A45" s="363" t="s">
        <v>357</v>
      </c>
      <c r="B45" s="104"/>
      <c r="C45" s="105"/>
      <c r="D45" s="105"/>
      <c r="E45" s="105"/>
      <c r="F45" s="106"/>
      <c r="G45" s="107"/>
      <c r="H45" s="108"/>
      <c r="I45" s="173"/>
      <c r="J45" s="108"/>
      <c r="K45" s="109">
        <f t="shared" si="0"/>
        <v>0</v>
      </c>
    </row>
    <row r="46" spans="1:11" s="360" customFormat="1" x14ac:dyDescent="0.2">
      <c r="A46" s="363" t="s">
        <v>187</v>
      </c>
      <c r="B46" s="104"/>
      <c r="C46" s="105"/>
      <c r="D46" s="105"/>
      <c r="E46" s="105"/>
      <c r="F46" s="106"/>
      <c r="G46" s="107"/>
      <c r="H46" s="108"/>
      <c r="I46" s="173"/>
      <c r="J46" s="108"/>
      <c r="K46" s="109">
        <f t="shared" si="0"/>
        <v>0</v>
      </c>
    </row>
    <row r="47" spans="1:11" s="360" customFormat="1" x14ac:dyDescent="0.2">
      <c r="A47" s="363" t="s">
        <v>222</v>
      </c>
      <c r="B47" s="104"/>
      <c r="C47" s="105"/>
      <c r="D47" s="105"/>
      <c r="E47" s="105"/>
      <c r="F47" s="106"/>
      <c r="G47" s="107"/>
      <c r="H47" s="108"/>
      <c r="I47" s="173"/>
      <c r="J47" s="108"/>
      <c r="K47" s="109">
        <f t="shared" si="0"/>
        <v>0</v>
      </c>
    </row>
    <row r="48" spans="1:11" s="360" customFormat="1" x14ac:dyDescent="0.2">
      <c r="A48" s="363" t="s">
        <v>189</v>
      </c>
      <c r="B48" s="104"/>
      <c r="C48" s="105"/>
      <c r="D48" s="105"/>
      <c r="E48" s="105"/>
      <c r="F48" s="106"/>
      <c r="G48" s="107"/>
      <c r="H48" s="108"/>
      <c r="I48" s="173"/>
      <c r="J48" s="108"/>
      <c r="K48" s="109">
        <f t="shared" si="0"/>
        <v>0</v>
      </c>
    </row>
    <row r="49" spans="1:11" s="360" customFormat="1" x14ac:dyDescent="0.2">
      <c r="A49" s="363" t="s">
        <v>363</v>
      </c>
      <c r="B49" s="104"/>
      <c r="C49" s="105"/>
      <c r="D49" s="105"/>
      <c r="E49" s="105"/>
      <c r="F49" s="106"/>
      <c r="G49" s="107"/>
      <c r="H49" s="108"/>
      <c r="I49" s="173"/>
      <c r="J49" s="108"/>
      <c r="K49" s="109">
        <f t="shared" si="0"/>
        <v>0</v>
      </c>
    </row>
    <row r="50" spans="1:11" s="360" customFormat="1" x14ac:dyDescent="0.2">
      <c r="A50" s="363" t="s">
        <v>377</v>
      </c>
      <c r="B50" s="104"/>
      <c r="C50" s="105"/>
      <c r="D50" s="105"/>
      <c r="E50" s="105"/>
      <c r="F50" s="106"/>
      <c r="G50" s="107"/>
      <c r="H50" s="108"/>
      <c r="I50" s="173"/>
      <c r="J50" s="108"/>
      <c r="K50" s="109">
        <f t="shared" si="0"/>
        <v>0</v>
      </c>
    </row>
    <row r="51" spans="1:11" s="360" customFormat="1" x14ac:dyDescent="0.2">
      <c r="A51" s="363" t="s">
        <v>249</v>
      </c>
      <c r="B51" s="104"/>
      <c r="C51" s="105"/>
      <c r="D51" s="105"/>
      <c r="E51" s="105"/>
      <c r="F51" s="106"/>
      <c r="G51" s="107"/>
      <c r="H51" s="108"/>
      <c r="I51" s="173"/>
      <c r="J51" s="108"/>
      <c r="K51" s="109">
        <f t="shared" si="0"/>
        <v>0</v>
      </c>
    </row>
    <row r="52" spans="1:11" s="360" customFormat="1" x14ac:dyDescent="0.2">
      <c r="A52" s="363" t="s">
        <v>250</v>
      </c>
      <c r="B52" s="104"/>
      <c r="C52" s="105"/>
      <c r="D52" s="105"/>
      <c r="E52" s="105"/>
      <c r="F52" s="106"/>
      <c r="G52" s="107"/>
      <c r="H52" s="108"/>
      <c r="I52" s="173"/>
      <c r="J52" s="108"/>
      <c r="K52" s="109">
        <f t="shared" si="0"/>
        <v>0</v>
      </c>
    </row>
    <row r="53" spans="1:11" s="360" customFormat="1" x14ac:dyDescent="0.2">
      <c r="A53" s="363" t="s">
        <v>251</v>
      </c>
      <c r="B53" s="104"/>
      <c r="C53" s="105"/>
      <c r="D53" s="105"/>
      <c r="E53" s="105"/>
      <c r="F53" s="106"/>
      <c r="G53" s="107"/>
      <c r="H53" s="108"/>
      <c r="I53" s="173"/>
      <c r="J53" s="108"/>
      <c r="K53" s="109">
        <f t="shared" si="0"/>
        <v>0</v>
      </c>
    </row>
    <row r="54" spans="1:11" s="360" customFormat="1" x14ac:dyDescent="0.2">
      <c r="A54" s="363" t="s">
        <v>473</v>
      </c>
      <c r="B54" s="104"/>
      <c r="C54" s="105"/>
      <c r="D54" s="105"/>
      <c r="E54" s="105"/>
      <c r="F54" s="106"/>
      <c r="G54" s="107"/>
      <c r="H54" s="108"/>
      <c r="I54" s="173"/>
      <c r="J54" s="108"/>
      <c r="K54" s="109">
        <f t="shared" si="0"/>
        <v>0</v>
      </c>
    </row>
    <row r="55" spans="1:11" s="360" customFormat="1" x14ac:dyDescent="0.2">
      <c r="A55" s="363" t="s">
        <v>252</v>
      </c>
      <c r="B55" s="104"/>
      <c r="C55" s="105"/>
      <c r="D55" s="105"/>
      <c r="E55" s="105"/>
      <c r="F55" s="106"/>
      <c r="G55" s="107"/>
      <c r="H55" s="108"/>
      <c r="I55" s="173"/>
      <c r="J55" s="108"/>
      <c r="K55" s="109">
        <f t="shared" si="0"/>
        <v>0</v>
      </c>
    </row>
    <row r="56" spans="1:11" s="360" customFormat="1" x14ac:dyDescent="0.2">
      <c r="A56" s="363" t="s">
        <v>474</v>
      </c>
      <c r="B56" s="104"/>
      <c r="C56" s="105"/>
      <c r="D56" s="105"/>
      <c r="E56" s="105"/>
      <c r="F56" s="106"/>
      <c r="G56" s="107"/>
      <c r="H56" s="108"/>
      <c r="I56" s="173"/>
      <c r="J56" s="108"/>
      <c r="K56" s="109">
        <f t="shared" si="0"/>
        <v>0</v>
      </c>
    </row>
    <row r="57" spans="1:11" s="360" customFormat="1" x14ac:dyDescent="0.2">
      <c r="A57" s="363" t="s">
        <v>186</v>
      </c>
      <c r="B57" s="104"/>
      <c r="C57" s="105"/>
      <c r="D57" s="105"/>
      <c r="E57" s="105"/>
      <c r="F57" s="106"/>
      <c r="G57" s="107"/>
      <c r="H57" s="108"/>
      <c r="I57" s="173"/>
      <c r="J57" s="108"/>
      <c r="K57" s="109">
        <f t="shared" si="0"/>
        <v>0</v>
      </c>
    </row>
    <row r="58" spans="1:11" s="360" customFormat="1" x14ac:dyDescent="0.2">
      <c r="A58" s="363" t="s">
        <v>256</v>
      </c>
      <c r="B58" s="104"/>
      <c r="C58" s="105"/>
      <c r="D58" s="105"/>
      <c r="E58" s="105"/>
      <c r="F58" s="106"/>
      <c r="G58" s="107"/>
      <c r="H58" s="108"/>
      <c r="I58" s="173"/>
      <c r="J58" s="108"/>
      <c r="K58" s="109">
        <f t="shared" si="0"/>
        <v>0</v>
      </c>
    </row>
    <row r="59" spans="1:11" s="360" customFormat="1" x14ac:dyDescent="0.2">
      <c r="A59" s="363" t="s">
        <v>223</v>
      </c>
      <c r="B59" s="104"/>
      <c r="C59" s="105"/>
      <c r="D59" s="105"/>
      <c r="E59" s="105"/>
      <c r="F59" s="106"/>
      <c r="G59" s="107">
        <v>2</v>
      </c>
      <c r="H59" s="108">
        <v>1</v>
      </c>
      <c r="I59" s="173"/>
      <c r="J59" s="108"/>
      <c r="K59" s="109">
        <f t="shared" si="0"/>
        <v>3</v>
      </c>
    </row>
    <row r="60" spans="1:11" s="360" customFormat="1" x14ac:dyDescent="0.2">
      <c r="A60" s="363" t="s">
        <v>257</v>
      </c>
      <c r="B60" s="104"/>
      <c r="C60" s="105"/>
      <c r="D60" s="105"/>
      <c r="E60" s="105"/>
      <c r="F60" s="106"/>
      <c r="G60" s="107"/>
      <c r="H60" s="108"/>
      <c r="I60" s="173"/>
      <c r="J60" s="108"/>
      <c r="K60" s="109">
        <f t="shared" si="0"/>
        <v>0</v>
      </c>
    </row>
    <row r="61" spans="1:11" s="360" customFormat="1" x14ac:dyDescent="0.2">
      <c r="A61" s="363" t="s">
        <v>259</v>
      </c>
      <c r="B61" s="104">
        <v>7</v>
      </c>
      <c r="C61" s="105"/>
      <c r="D61" s="105"/>
      <c r="E61" s="105"/>
      <c r="F61" s="106">
        <v>2</v>
      </c>
      <c r="G61" s="107"/>
      <c r="H61" s="108"/>
      <c r="I61" s="173"/>
      <c r="J61" s="108"/>
      <c r="K61" s="109">
        <f t="shared" si="0"/>
        <v>9</v>
      </c>
    </row>
    <row r="62" spans="1:11" s="360" customFormat="1" x14ac:dyDescent="0.2">
      <c r="A62" s="363" t="s">
        <v>423</v>
      </c>
      <c r="B62" s="104"/>
      <c r="C62" s="105"/>
      <c r="D62" s="105"/>
      <c r="E62" s="105"/>
      <c r="F62" s="106"/>
      <c r="G62" s="107"/>
      <c r="H62" s="108"/>
      <c r="I62" s="173"/>
      <c r="J62" s="108"/>
      <c r="K62" s="109">
        <f t="shared" si="0"/>
        <v>0</v>
      </c>
    </row>
    <row r="63" spans="1:11" s="360" customFormat="1" x14ac:dyDescent="0.2">
      <c r="A63" s="363" t="s">
        <v>171</v>
      </c>
      <c r="B63" s="104"/>
      <c r="C63" s="105"/>
      <c r="D63" s="105"/>
      <c r="E63" s="105"/>
      <c r="F63" s="106"/>
      <c r="G63" s="107"/>
      <c r="H63" s="108"/>
      <c r="I63" s="173"/>
      <c r="J63" s="108"/>
      <c r="K63" s="109">
        <f t="shared" si="0"/>
        <v>0</v>
      </c>
    </row>
    <row r="64" spans="1:11" s="360" customFormat="1" x14ac:dyDescent="0.2">
      <c r="A64" s="363" t="s">
        <v>190</v>
      </c>
      <c r="B64" s="104">
        <v>1</v>
      </c>
      <c r="C64" s="105"/>
      <c r="D64" s="105"/>
      <c r="E64" s="105"/>
      <c r="F64" s="106"/>
      <c r="G64" s="107"/>
      <c r="H64" s="108"/>
      <c r="I64" s="173"/>
      <c r="J64" s="108"/>
      <c r="K64" s="109">
        <f t="shared" si="0"/>
        <v>1</v>
      </c>
    </row>
    <row r="65" spans="1:11" s="360" customFormat="1" x14ac:dyDescent="0.2">
      <c r="A65" s="363" t="s">
        <v>191</v>
      </c>
      <c r="B65" s="104"/>
      <c r="C65" s="105"/>
      <c r="D65" s="105"/>
      <c r="E65" s="105"/>
      <c r="F65" s="106"/>
      <c r="G65" s="107"/>
      <c r="H65" s="108"/>
      <c r="I65" s="173"/>
      <c r="J65" s="108"/>
      <c r="K65" s="109">
        <f t="shared" si="0"/>
        <v>0</v>
      </c>
    </row>
    <row r="66" spans="1:11" s="360" customFormat="1" x14ac:dyDescent="0.2">
      <c r="A66" s="363" t="s">
        <v>192</v>
      </c>
      <c r="B66" s="104"/>
      <c r="C66" s="105"/>
      <c r="D66" s="105"/>
      <c r="E66" s="105"/>
      <c r="F66" s="106"/>
      <c r="G66" s="107"/>
      <c r="H66" s="108"/>
      <c r="I66" s="173"/>
      <c r="J66" s="108"/>
      <c r="K66" s="109">
        <f t="shared" si="0"/>
        <v>0</v>
      </c>
    </row>
    <row r="67" spans="1:11" s="360" customFormat="1" x14ac:dyDescent="0.2">
      <c r="A67" s="363" t="s">
        <v>195</v>
      </c>
      <c r="B67" s="104"/>
      <c r="C67" s="105"/>
      <c r="D67" s="105"/>
      <c r="E67" s="105"/>
      <c r="F67" s="106"/>
      <c r="G67" s="107"/>
      <c r="H67" s="108"/>
      <c r="I67" s="173"/>
      <c r="J67" s="108"/>
      <c r="K67" s="109">
        <f t="shared" si="0"/>
        <v>0</v>
      </c>
    </row>
    <row r="68" spans="1:11" s="360" customFormat="1" x14ac:dyDescent="0.2">
      <c r="A68" s="363" t="s">
        <v>326</v>
      </c>
      <c r="B68" s="104"/>
      <c r="C68" s="105"/>
      <c r="D68" s="105"/>
      <c r="E68" s="105"/>
      <c r="F68" s="106"/>
      <c r="G68" s="107"/>
      <c r="H68" s="108"/>
      <c r="I68" s="173"/>
      <c r="J68" s="108"/>
      <c r="K68" s="109">
        <f t="shared" ref="K68:K131" si="1">SUM(B68,F68:J68)</f>
        <v>0</v>
      </c>
    </row>
    <row r="69" spans="1:11" s="360" customFormat="1" x14ac:dyDescent="0.2">
      <c r="A69" s="363" t="s">
        <v>320</v>
      </c>
      <c r="B69" s="104"/>
      <c r="C69" s="105"/>
      <c r="D69" s="105"/>
      <c r="E69" s="105"/>
      <c r="F69" s="106"/>
      <c r="G69" s="107"/>
      <c r="H69" s="108"/>
      <c r="I69" s="173"/>
      <c r="J69" s="108"/>
      <c r="K69" s="109">
        <f t="shared" si="1"/>
        <v>0</v>
      </c>
    </row>
    <row r="70" spans="1:11" s="360" customFormat="1" x14ac:dyDescent="0.2">
      <c r="A70" s="363" t="s">
        <v>198</v>
      </c>
      <c r="B70" s="104"/>
      <c r="C70" s="105"/>
      <c r="D70" s="105"/>
      <c r="E70" s="105"/>
      <c r="F70" s="106"/>
      <c r="G70" s="107"/>
      <c r="H70" s="108"/>
      <c r="I70" s="173"/>
      <c r="J70" s="108"/>
      <c r="K70" s="109">
        <f t="shared" si="1"/>
        <v>0</v>
      </c>
    </row>
    <row r="71" spans="1:11" s="360" customFormat="1" x14ac:dyDescent="0.2">
      <c r="A71" s="363" t="s">
        <v>196</v>
      </c>
      <c r="B71" s="104"/>
      <c r="C71" s="105"/>
      <c r="D71" s="105"/>
      <c r="E71" s="105"/>
      <c r="F71" s="106"/>
      <c r="G71" s="107"/>
      <c r="H71" s="108"/>
      <c r="I71" s="173"/>
      <c r="J71" s="108"/>
      <c r="K71" s="109">
        <f t="shared" si="1"/>
        <v>0</v>
      </c>
    </row>
    <row r="72" spans="1:11" s="360" customFormat="1" x14ac:dyDescent="0.2">
      <c r="A72" s="363" t="s">
        <v>197</v>
      </c>
      <c r="B72" s="104">
        <v>3</v>
      </c>
      <c r="C72" s="105"/>
      <c r="D72" s="105"/>
      <c r="E72" s="105"/>
      <c r="F72" s="106">
        <v>1</v>
      </c>
      <c r="G72" s="107"/>
      <c r="H72" s="108"/>
      <c r="I72" s="173"/>
      <c r="J72" s="108"/>
      <c r="K72" s="109">
        <f t="shared" si="1"/>
        <v>4</v>
      </c>
    </row>
    <row r="73" spans="1:11" s="360" customFormat="1" x14ac:dyDescent="0.2">
      <c r="A73" s="363" t="s">
        <v>199</v>
      </c>
      <c r="B73" s="104"/>
      <c r="C73" s="105"/>
      <c r="D73" s="105"/>
      <c r="E73" s="105"/>
      <c r="F73" s="106"/>
      <c r="G73" s="107"/>
      <c r="H73" s="108"/>
      <c r="I73" s="173"/>
      <c r="J73" s="108"/>
      <c r="K73" s="109">
        <f t="shared" si="1"/>
        <v>0</v>
      </c>
    </row>
    <row r="74" spans="1:11" s="360" customFormat="1" x14ac:dyDescent="0.2">
      <c r="A74" s="363" t="s">
        <v>475</v>
      </c>
      <c r="B74" s="104"/>
      <c r="C74" s="105"/>
      <c r="D74" s="105"/>
      <c r="E74" s="105"/>
      <c r="F74" s="106"/>
      <c r="G74" s="107"/>
      <c r="H74" s="108"/>
      <c r="I74" s="173"/>
      <c r="J74" s="108"/>
      <c r="K74" s="109">
        <f t="shared" si="1"/>
        <v>0</v>
      </c>
    </row>
    <row r="75" spans="1:11" s="360" customFormat="1" x14ac:dyDescent="0.2">
      <c r="A75" s="363" t="s">
        <v>237</v>
      </c>
      <c r="B75" s="104"/>
      <c r="C75" s="105"/>
      <c r="D75" s="105"/>
      <c r="E75" s="105"/>
      <c r="F75" s="106"/>
      <c r="G75" s="107"/>
      <c r="H75" s="108"/>
      <c r="I75" s="173"/>
      <c r="J75" s="108"/>
      <c r="K75" s="109">
        <f t="shared" si="1"/>
        <v>0</v>
      </c>
    </row>
    <row r="76" spans="1:11" s="360" customFormat="1" x14ac:dyDescent="0.2">
      <c r="A76" s="363" t="s">
        <v>200</v>
      </c>
      <c r="B76" s="104"/>
      <c r="C76" s="105"/>
      <c r="D76" s="105"/>
      <c r="E76" s="105"/>
      <c r="F76" s="106"/>
      <c r="G76" s="107"/>
      <c r="H76" s="108"/>
      <c r="I76" s="173"/>
      <c r="J76" s="108"/>
      <c r="K76" s="109">
        <f t="shared" si="1"/>
        <v>0</v>
      </c>
    </row>
    <row r="77" spans="1:11" s="360" customFormat="1" x14ac:dyDescent="0.2">
      <c r="A77" s="363" t="s">
        <v>202</v>
      </c>
      <c r="B77" s="104">
        <v>5</v>
      </c>
      <c r="C77" s="105"/>
      <c r="D77" s="105"/>
      <c r="E77" s="105"/>
      <c r="F77" s="106">
        <v>1</v>
      </c>
      <c r="G77" s="107">
        <v>1</v>
      </c>
      <c r="H77" s="108"/>
      <c r="I77" s="173"/>
      <c r="J77" s="108"/>
      <c r="K77" s="109">
        <f t="shared" si="1"/>
        <v>7</v>
      </c>
    </row>
    <row r="78" spans="1:11" s="360" customFormat="1" x14ac:dyDescent="0.2">
      <c r="A78" s="363" t="s">
        <v>150</v>
      </c>
      <c r="B78" s="104"/>
      <c r="C78" s="105"/>
      <c r="D78" s="105"/>
      <c r="E78" s="105"/>
      <c r="F78" s="106"/>
      <c r="G78" s="107"/>
      <c r="H78" s="108"/>
      <c r="I78" s="173"/>
      <c r="J78" s="108"/>
      <c r="K78" s="109">
        <f t="shared" si="1"/>
        <v>0</v>
      </c>
    </row>
    <row r="79" spans="1:11" s="360" customFormat="1" x14ac:dyDescent="0.2">
      <c r="A79" s="363" t="s">
        <v>203</v>
      </c>
      <c r="B79" s="104">
        <v>3</v>
      </c>
      <c r="C79" s="105">
        <v>1</v>
      </c>
      <c r="D79" s="105"/>
      <c r="E79" s="105">
        <v>7</v>
      </c>
      <c r="F79" s="106">
        <v>24</v>
      </c>
      <c r="G79" s="107">
        <v>1</v>
      </c>
      <c r="H79" s="108"/>
      <c r="I79" s="173"/>
      <c r="J79" s="108"/>
      <c r="K79" s="109">
        <f t="shared" si="1"/>
        <v>28</v>
      </c>
    </row>
    <row r="80" spans="1:11" s="360" customFormat="1" x14ac:dyDescent="0.2">
      <c r="A80" s="363" t="s">
        <v>476</v>
      </c>
      <c r="B80" s="104"/>
      <c r="C80" s="105"/>
      <c r="D80" s="105"/>
      <c r="E80" s="105"/>
      <c r="F80" s="106"/>
      <c r="G80" s="107"/>
      <c r="H80" s="108"/>
      <c r="I80" s="173"/>
      <c r="J80" s="108"/>
      <c r="K80" s="109">
        <f t="shared" si="1"/>
        <v>0</v>
      </c>
    </row>
    <row r="81" spans="1:13" s="360" customFormat="1" x14ac:dyDescent="0.2">
      <c r="A81" s="363" t="s">
        <v>204</v>
      </c>
      <c r="B81" s="104"/>
      <c r="C81" s="105"/>
      <c r="D81" s="105"/>
      <c r="E81" s="105"/>
      <c r="F81" s="106"/>
      <c r="G81" s="107"/>
      <c r="H81" s="108"/>
      <c r="I81" s="173"/>
      <c r="J81" s="108"/>
      <c r="K81" s="109">
        <f t="shared" si="1"/>
        <v>0</v>
      </c>
    </row>
    <row r="82" spans="1:13" s="360" customFormat="1" x14ac:dyDescent="0.2">
      <c r="A82" s="363" t="s">
        <v>477</v>
      </c>
      <c r="B82" s="104"/>
      <c r="C82" s="105"/>
      <c r="D82" s="105"/>
      <c r="E82" s="105"/>
      <c r="F82" s="106"/>
      <c r="G82" s="107"/>
      <c r="H82" s="108"/>
      <c r="I82" s="173"/>
      <c r="J82" s="108"/>
      <c r="K82" s="109">
        <f t="shared" si="1"/>
        <v>0</v>
      </c>
    </row>
    <row r="83" spans="1:13" s="360" customFormat="1" x14ac:dyDescent="0.2">
      <c r="A83" s="363" t="s">
        <v>193</v>
      </c>
      <c r="B83" s="104"/>
      <c r="C83" s="105"/>
      <c r="D83" s="105"/>
      <c r="E83" s="105"/>
      <c r="F83" s="106"/>
      <c r="G83" s="107"/>
      <c r="H83" s="108"/>
      <c r="I83" s="173"/>
      <c r="J83" s="108"/>
      <c r="K83" s="109">
        <f t="shared" si="1"/>
        <v>0</v>
      </c>
    </row>
    <row r="84" spans="1:13" s="360" customFormat="1" x14ac:dyDescent="0.2">
      <c r="A84" s="363" t="s">
        <v>205</v>
      </c>
      <c r="B84" s="104"/>
      <c r="C84" s="105"/>
      <c r="D84" s="105"/>
      <c r="E84" s="105"/>
      <c r="F84" s="106"/>
      <c r="G84" s="107"/>
      <c r="H84" s="108"/>
      <c r="I84" s="173"/>
      <c r="J84" s="108"/>
      <c r="K84" s="109">
        <f t="shared" si="1"/>
        <v>0</v>
      </c>
    </row>
    <row r="85" spans="1:13" s="360" customFormat="1" x14ac:dyDescent="0.2">
      <c r="A85" s="363" t="s">
        <v>210</v>
      </c>
      <c r="B85" s="104"/>
      <c r="C85" s="105"/>
      <c r="D85" s="105"/>
      <c r="E85" s="105"/>
      <c r="F85" s="106"/>
      <c r="G85" s="107"/>
      <c r="H85" s="108"/>
      <c r="I85" s="173"/>
      <c r="J85" s="108"/>
      <c r="K85" s="109">
        <f t="shared" si="1"/>
        <v>0</v>
      </c>
    </row>
    <row r="86" spans="1:13" s="360" customFormat="1" x14ac:dyDescent="0.2">
      <c r="A86" s="363" t="s">
        <v>206</v>
      </c>
      <c r="B86" s="104"/>
      <c r="C86" s="105"/>
      <c r="D86" s="105"/>
      <c r="E86" s="105"/>
      <c r="F86" s="106"/>
      <c r="G86" s="107"/>
      <c r="H86" s="108"/>
      <c r="I86" s="173"/>
      <c r="J86" s="108"/>
      <c r="K86" s="109">
        <f t="shared" si="1"/>
        <v>0</v>
      </c>
    </row>
    <row r="87" spans="1:13" s="360" customFormat="1" x14ac:dyDescent="0.2">
      <c r="A87" s="363" t="s">
        <v>308</v>
      </c>
      <c r="B87" s="104"/>
      <c r="C87" s="105"/>
      <c r="D87" s="105"/>
      <c r="E87" s="105"/>
      <c r="F87" s="106"/>
      <c r="G87" s="107"/>
      <c r="H87" s="108"/>
      <c r="I87" s="173"/>
      <c r="J87" s="108"/>
      <c r="K87" s="109">
        <f t="shared" si="1"/>
        <v>0</v>
      </c>
    </row>
    <row r="88" spans="1:13" s="360" customFormat="1" x14ac:dyDescent="0.2">
      <c r="A88" s="363" t="s">
        <v>294</v>
      </c>
      <c r="B88" s="104">
        <v>7</v>
      </c>
      <c r="C88" s="105">
        <v>2</v>
      </c>
      <c r="D88" s="105"/>
      <c r="E88" s="105">
        <v>1</v>
      </c>
      <c r="F88" s="106">
        <v>3</v>
      </c>
      <c r="G88" s="107"/>
      <c r="H88" s="108"/>
      <c r="I88" s="173"/>
      <c r="J88" s="108"/>
      <c r="K88" s="109">
        <f t="shared" si="1"/>
        <v>10</v>
      </c>
    </row>
    <row r="89" spans="1:13" s="360" customFormat="1" x14ac:dyDescent="0.2">
      <c r="A89" s="363" t="s">
        <v>207</v>
      </c>
      <c r="B89" s="104"/>
      <c r="C89" s="105"/>
      <c r="D89" s="105"/>
      <c r="E89" s="105"/>
      <c r="F89" s="106"/>
      <c r="G89" s="107"/>
      <c r="H89" s="108"/>
      <c r="I89" s="173"/>
      <c r="J89" s="108"/>
      <c r="K89" s="109">
        <f t="shared" si="1"/>
        <v>0</v>
      </c>
    </row>
    <row r="90" spans="1:13" s="360" customFormat="1" x14ac:dyDescent="0.2">
      <c r="A90" s="363" t="s">
        <v>208</v>
      </c>
      <c r="B90" s="104"/>
      <c r="C90" s="105"/>
      <c r="D90" s="105"/>
      <c r="E90" s="105"/>
      <c r="F90" s="106"/>
      <c r="G90" s="107"/>
      <c r="H90" s="108"/>
      <c r="I90" s="173"/>
      <c r="J90" s="108"/>
      <c r="K90" s="109">
        <f t="shared" si="1"/>
        <v>0</v>
      </c>
    </row>
    <row r="91" spans="1:13" s="360" customFormat="1" x14ac:dyDescent="0.2">
      <c r="A91" s="363" t="s">
        <v>248</v>
      </c>
      <c r="B91" s="104"/>
      <c r="C91" s="105"/>
      <c r="D91" s="105"/>
      <c r="E91" s="105"/>
      <c r="F91" s="106"/>
      <c r="G91" s="107"/>
      <c r="H91" s="108"/>
      <c r="I91" s="173"/>
      <c r="J91" s="108"/>
      <c r="K91" s="109">
        <f t="shared" si="1"/>
        <v>0</v>
      </c>
    </row>
    <row r="92" spans="1:13" s="360" customFormat="1" x14ac:dyDescent="0.2">
      <c r="A92" s="363" t="s">
        <v>324</v>
      </c>
      <c r="B92" s="104">
        <v>2</v>
      </c>
      <c r="C92" s="105"/>
      <c r="D92" s="105"/>
      <c r="E92" s="105">
        <v>2</v>
      </c>
      <c r="F92" s="106">
        <v>11</v>
      </c>
      <c r="G92" s="107">
        <v>1</v>
      </c>
      <c r="H92" s="108"/>
      <c r="I92" s="173"/>
      <c r="J92" s="108"/>
      <c r="K92" s="109">
        <f t="shared" si="1"/>
        <v>14</v>
      </c>
      <c r="M92" s="95"/>
    </row>
    <row r="93" spans="1:13" s="360" customFormat="1" x14ac:dyDescent="0.2">
      <c r="A93" s="363" t="s">
        <v>209</v>
      </c>
      <c r="B93" s="104"/>
      <c r="C93" s="105"/>
      <c r="D93" s="105"/>
      <c r="E93" s="105"/>
      <c r="F93" s="106"/>
      <c r="G93" s="107"/>
      <c r="H93" s="108"/>
      <c r="I93" s="173"/>
      <c r="J93" s="108"/>
      <c r="K93" s="109">
        <f t="shared" si="1"/>
        <v>0</v>
      </c>
    </row>
    <row r="94" spans="1:13" s="360" customFormat="1" x14ac:dyDescent="0.2">
      <c r="A94" s="363" t="s">
        <v>478</v>
      </c>
      <c r="B94" s="104"/>
      <c r="C94" s="105"/>
      <c r="D94" s="105"/>
      <c r="E94" s="105"/>
      <c r="F94" s="106"/>
      <c r="G94" s="107"/>
      <c r="H94" s="108"/>
      <c r="I94" s="173"/>
      <c r="J94" s="108"/>
      <c r="K94" s="109">
        <f t="shared" si="1"/>
        <v>0</v>
      </c>
    </row>
    <row r="95" spans="1:13" s="360" customFormat="1" x14ac:dyDescent="0.2">
      <c r="A95" s="363" t="s">
        <v>211</v>
      </c>
      <c r="B95" s="104"/>
      <c r="C95" s="105"/>
      <c r="D95" s="105"/>
      <c r="E95" s="105"/>
      <c r="F95" s="106"/>
      <c r="G95" s="107"/>
      <c r="H95" s="108"/>
      <c r="I95" s="173"/>
      <c r="J95" s="108"/>
      <c r="K95" s="109">
        <f t="shared" si="1"/>
        <v>0</v>
      </c>
    </row>
    <row r="96" spans="1:13" s="360" customFormat="1" x14ac:dyDescent="0.2">
      <c r="A96" s="363" t="s">
        <v>212</v>
      </c>
      <c r="B96" s="104"/>
      <c r="C96" s="105"/>
      <c r="D96" s="105"/>
      <c r="E96" s="105"/>
      <c r="F96" s="106"/>
      <c r="G96" s="107"/>
      <c r="H96" s="108"/>
      <c r="I96" s="173"/>
      <c r="J96" s="108"/>
      <c r="K96" s="109">
        <f t="shared" si="1"/>
        <v>0</v>
      </c>
    </row>
    <row r="97" spans="1:11" s="360" customFormat="1" x14ac:dyDescent="0.2">
      <c r="A97" s="363" t="s">
        <v>213</v>
      </c>
      <c r="B97" s="104"/>
      <c r="C97" s="105"/>
      <c r="D97" s="105"/>
      <c r="E97" s="105"/>
      <c r="F97" s="106"/>
      <c r="G97" s="107"/>
      <c r="H97" s="108"/>
      <c r="I97" s="173"/>
      <c r="J97" s="108"/>
      <c r="K97" s="109">
        <f t="shared" si="1"/>
        <v>0</v>
      </c>
    </row>
    <row r="98" spans="1:11" s="360" customFormat="1" x14ac:dyDescent="0.2">
      <c r="A98" s="363" t="s">
        <v>215</v>
      </c>
      <c r="B98" s="104"/>
      <c r="C98" s="105"/>
      <c r="D98" s="105"/>
      <c r="E98" s="105"/>
      <c r="F98" s="106"/>
      <c r="G98" s="107"/>
      <c r="H98" s="108"/>
      <c r="I98" s="173"/>
      <c r="J98" s="108"/>
      <c r="K98" s="109">
        <f t="shared" si="1"/>
        <v>0</v>
      </c>
    </row>
    <row r="99" spans="1:11" s="360" customFormat="1" x14ac:dyDescent="0.2">
      <c r="A99" s="363" t="s">
        <v>217</v>
      </c>
      <c r="B99" s="104"/>
      <c r="C99" s="105"/>
      <c r="D99" s="105"/>
      <c r="E99" s="105"/>
      <c r="F99" s="106"/>
      <c r="G99" s="107"/>
      <c r="H99" s="108"/>
      <c r="I99" s="173"/>
      <c r="J99" s="108"/>
      <c r="K99" s="109">
        <f t="shared" si="1"/>
        <v>0</v>
      </c>
    </row>
    <row r="100" spans="1:11" s="360" customFormat="1" x14ac:dyDescent="0.2">
      <c r="A100" s="363" t="s">
        <v>218</v>
      </c>
      <c r="B100" s="104"/>
      <c r="C100" s="105"/>
      <c r="D100" s="105"/>
      <c r="E100" s="105"/>
      <c r="F100" s="106"/>
      <c r="G100" s="107"/>
      <c r="H100" s="108"/>
      <c r="I100" s="173"/>
      <c r="J100" s="108"/>
      <c r="K100" s="109">
        <f t="shared" si="1"/>
        <v>0</v>
      </c>
    </row>
    <row r="101" spans="1:11" s="360" customFormat="1" x14ac:dyDescent="0.2">
      <c r="A101" s="363" t="s">
        <v>219</v>
      </c>
      <c r="B101" s="104"/>
      <c r="C101" s="105"/>
      <c r="D101" s="105"/>
      <c r="E101" s="105"/>
      <c r="F101" s="106"/>
      <c r="G101" s="107"/>
      <c r="H101" s="108"/>
      <c r="I101" s="173"/>
      <c r="J101" s="108"/>
      <c r="K101" s="109">
        <f t="shared" si="1"/>
        <v>0</v>
      </c>
    </row>
    <row r="102" spans="1:11" s="360" customFormat="1" x14ac:dyDescent="0.2">
      <c r="A102" s="363" t="s">
        <v>379</v>
      </c>
      <c r="B102" s="104"/>
      <c r="C102" s="105"/>
      <c r="D102" s="105"/>
      <c r="E102" s="105"/>
      <c r="F102" s="106"/>
      <c r="G102" s="107"/>
      <c r="H102" s="108"/>
      <c r="I102" s="173"/>
      <c r="J102" s="108"/>
      <c r="K102" s="109">
        <f t="shared" si="1"/>
        <v>0</v>
      </c>
    </row>
    <row r="103" spans="1:11" s="360" customFormat="1" x14ac:dyDescent="0.2">
      <c r="A103" s="363" t="s">
        <v>220</v>
      </c>
      <c r="B103" s="104"/>
      <c r="C103" s="105"/>
      <c r="D103" s="105"/>
      <c r="E103" s="105"/>
      <c r="F103" s="106"/>
      <c r="G103" s="107"/>
      <c r="H103" s="108"/>
      <c r="I103" s="173"/>
      <c r="J103" s="108"/>
      <c r="K103" s="109">
        <f t="shared" si="1"/>
        <v>0</v>
      </c>
    </row>
    <row r="104" spans="1:11" s="360" customFormat="1" x14ac:dyDescent="0.2">
      <c r="A104" s="363" t="s">
        <v>221</v>
      </c>
      <c r="B104" s="104"/>
      <c r="C104" s="105"/>
      <c r="D104" s="105"/>
      <c r="E104" s="105"/>
      <c r="F104" s="106"/>
      <c r="G104" s="107"/>
      <c r="H104" s="108"/>
      <c r="I104" s="173"/>
      <c r="J104" s="108"/>
      <c r="K104" s="109">
        <f t="shared" si="1"/>
        <v>0</v>
      </c>
    </row>
    <row r="105" spans="1:11" s="360" customFormat="1" x14ac:dyDescent="0.2">
      <c r="A105" s="363" t="s">
        <v>272</v>
      </c>
      <c r="B105" s="104">
        <v>2</v>
      </c>
      <c r="C105" s="105"/>
      <c r="D105" s="105"/>
      <c r="E105" s="105"/>
      <c r="F105" s="106">
        <v>3</v>
      </c>
      <c r="G105" s="107">
        <v>3</v>
      </c>
      <c r="H105" s="108">
        <v>2</v>
      </c>
      <c r="I105" s="173"/>
      <c r="J105" s="108"/>
      <c r="K105" s="109">
        <f t="shared" si="1"/>
        <v>10</v>
      </c>
    </row>
    <row r="106" spans="1:11" s="360" customFormat="1" x14ac:dyDescent="0.2">
      <c r="A106" s="363" t="s">
        <v>229</v>
      </c>
      <c r="B106" s="104"/>
      <c r="C106" s="105"/>
      <c r="D106" s="105"/>
      <c r="E106" s="105"/>
      <c r="F106" s="106"/>
      <c r="G106" s="107"/>
      <c r="H106" s="108"/>
      <c r="I106" s="173"/>
      <c r="J106" s="108"/>
      <c r="K106" s="109">
        <f t="shared" si="1"/>
        <v>0</v>
      </c>
    </row>
    <row r="107" spans="1:11" s="360" customFormat="1" x14ac:dyDescent="0.2">
      <c r="A107" s="363" t="s">
        <v>224</v>
      </c>
      <c r="B107" s="104"/>
      <c r="C107" s="105"/>
      <c r="D107" s="105"/>
      <c r="E107" s="105"/>
      <c r="F107" s="106"/>
      <c r="G107" s="107"/>
      <c r="H107" s="108"/>
      <c r="I107" s="173"/>
      <c r="J107" s="108"/>
      <c r="K107" s="109">
        <f t="shared" si="1"/>
        <v>0</v>
      </c>
    </row>
    <row r="108" spans="1:11" s="360" customFormat="1" x14ac:dyDescent="0.2">
      <c r="A108" s="363" t="s">
        <v>225</v>
      </c>
      <c r="B108" s="104"/>
      <c r="C108" s="105"/>
      <c r="D108" s="105"/>
      <c r="E108" s="105">
        <v>3</v>
      </c>
      <c r="F108" s="106">
        <v>7</v>
      </c>
      <c r="G108" s="107"/>
      <c r="H108" s="108"/>
      <c r="I108" s="173"/>
      <c r="J108" s="108"/>
      <c r="K108" s="109">
        <f t="shared" si="1"/>
        <v>7</v>
      </c>
    </row>
    <row r="109" spans="1:11" s="360" customFormat="1" x14ac:dyDescent="0.2">
      <c r="A109" s="363" t="s">
        <v>227</v>
      </c>
      <c r="B109" s="104"/>
      <c r="C109" s="105"/>
      <c r="D109" s="105"/>
      <c r="E109" s="105"/>
      <c r="F109" s="106"/>
      <c r="G109" s="107"/>
      <c r="H109" s="108"/>
      <c r="I109" s="173"/>
      <c r="J109" s="108"/>
      <c r="K109" s="109">
        <f t="shared" si="1"/>
        <v>0</v>
      </c>
    </row>
    <row r="110" spans="1:11" s="360" customFormat="1" x14ac:dyDescent="0.2">
      <c r="A110" s="363" t="s">
        <v>226</v>
      </c>
      <c r="B110" s="104"/>
      <c r="C110" s="105"/>
      <c r="D110" s="105"/>
      <c r="E110" s="105"/>
      <c r="F110" s="106"/>
      <c r="G110" s="107"/>
      <c r="H110" s="108"/>
      <c r="I110" s="173"/>
      <c r="J110" s="108"/>
      <c r="K110" s="109">
        <f t="shared" si="1"/>
        <v>0</v>
      </c>
    </row>
    <row r="111" spans="1:11" s="360" customFormat="1" x14ac:dyDescent="0.2">
      <c r="A111" s="363" t="s">
        <v>228</v>
      </c>
      <c r="B111" s="104">
        <v>1</v>
      </c>
      <c r="C111" s="105"/>
      <c r="D111" s="105"/>
      <c r="E111" s="105"/>
      <c r="F111" s="106"/>
      <c r="G111" s="107"/>
      <c r="H111" s="108"/>
      <c r="I111" s="173"/>
      <c r="J111" s="108"/>
      <c r="K111" s="109">
        <f t="shared" si="1"/>
        <v>1</v>
      </c>
    </row>
    <row r="112" spans="1:11" s="360" customFormat="1" x14ac:dyDescent="0.2">
      <c r="A112" s="363" t="s">
        <v>231</v>
      </c>
      <c r="B112" s="104">
        <v>1</v>
      </c>
      <c r="C112" s="105"/>
      <c r="D112" s="105"/>
      <c r="E112" s="105"/>
      <c r="F112" s="106">
        <v>1</v>
      </c>
      <c r="G112" s="107"/>
      <c r="H112" s="108">
        <v>1</v>
      </c>
      <c r="I112" s="173"/>
      <c r="J112" s="108"/>
      <c r="K112" s="109">
        <f t="shared" si="1"/>
        <v>3</v>
      </c>
    </row>
    <row r="113" spans="1:11" s="360" customFormat="1" x14ac:dyDescent="0.2">
      <c r="A113" s="363" t="s">
        <v>230</v>
      </c>
      <c r="B113" s="104">
        <v>4</v>
      </c>
      <c r="C113" s="105">
        <v>2</v>
      </c>
      <c r="D113" s="105"/>
      <c r="E113" s="105"/>
      <c r="F113" s="106">
        <v>4</v>
      </c>
      <c r="G113" s="107">
        <v>9</v>
      </c>
      <c r="H113" s="108"/>
      <c r="I113" s="173"/>
      <c r="J113" s="108"/>
      <c r="K113" s="109">
        <f t="shared" si="1"/>
        <v>17</v>
      </c>
    </row>
    <row r="114" spans="1:11" s="360" customFormat="1" x14ac:dyDescent="0.2">
      <c r="A114" s="363" t="s">
        <v>314</v>
      </c>
      <c r="B114" s="104"/>
      <c r="C114" s="105"/>
      <c r="D114" s="105"/>
      <c r="E114" s="105"/>
      <c r="F114" s="106"/>
      <c r="G114" s="107"/>
      <c r="H114" s="108"/>
      <c r="I114" s="173"/>
      <c r="J114" s="108"/>
      <c r="K114" s="109">
        <f t="shared" si="1"/>
        <v>0</v>
      </c>
    </row>
    <row r="115" spans="1:11" s="360" customFormat="1" x14ac:dyDescent="0.2">
      <c r="A115" s="363" t="s">
        <v>232</v>
      </c>
      <c r="B115" s="104"/>
      <c r="C115" s="105"/>
      <c r="D115" s="105"/>
      <c r="E115" s="105"/>
      <c r="F115" s="106"/>
      <c r="G115" s="107"/>
      <c r="H115" s="108"/>
      <c r="I115" s="173"/>
      <c r="J115" s="108"/>
      <c r="K115" s="109">
        <f t="shared" si="1"/>
        <v>0</v>
      </c>
    </row>
    <row r="116" spans="1:11" s="360" customFormat="1" x14ac:dyDescent="0.2">
      <c r="A116" s="363" t="s">
        <v>233</v>
      </c>
      <c r="B116" s="104"/>
      <c r="C116" s="105"/>
      <c r="D116" s="105"/>
      <c r="E116" s="105"/>
      <c r="F116" s="106"/>
      <c r="G116" s="107"/>
      <c r="H116" s="108"/>
      <c r="I116" s="173"/>
      <c r="J116" s="108"/>
      <c r="K116" s="109">
        <f t="shared" si="1"/>
        <v>0</v>
      </c>
    </row>
    <row r="117" spans="1:11" s="360" customFormat="1" x14ac:dyDescent="0.2">
      <c r="A117" s="363" t="s">
        <v>246</v>
      </c>
      <c r="B117" s="104"/>
      <c r="C117" s="105"/>
      <c r="D117" s="105"/>
      <c r="E117" s="105">
        <v>2</v>
      </c>
      <c r="F117" s="106">
        <v>2</v>
      </c>
      <c r="G117" s="107"/>
      <c r="H117" s="108"/>
      <c r="I117" s="173"/>
      <c r="J117" s="108"/>
      <c r="K117" s="109">
        <f t="shared" si="1"/>
        <v>2</v>
      </c>
    </row>
    <row r="118" spans="1:11" s="360" customFormat="1" x14ac:dyDescent="0.2">
      <c r="A118" s="363" t="s">
        <v>239</v>
      </c>
      <c r="B118" s="104"/>
      <c r="C118" s="105"/>
      <c r="D118" s="105"/>
      <c r="E118" s="105"/>
      <c r="F118" s="106"/>
      <c r="G118" s="107"/>
      <c r="H118" s="108"/>
      <c r="I118" s="173"/>
      <c r="J118" s="108"/>
      <c r="K118" s="109">
        <f t="shared" si="1"/>
        <v>0</v>
      </c>
    </row>
    <row r="119" spans="1:11" s="360" customFormat="1" x14ac:dyDescent="0.2">
      <c r="A119" s="363" t="s">
        <v>247</v>
      </c>
      <c r="B119" s="104"/>
      <c r="C119" s="105"/>
      <c r="D119" s="105"/>
      <c r="E119" s="105"/>
      <c r="F119" s="106"/>
      <c r="G119" s="107"/>
      <c r="H119" s="108"/>
      <c r="I119" s="173"/>
      <c r="J119" s="108"/>
      <c r="K119" s="109">
        <f t="shared" si="1"/>
        <v>0</v>
      </c>
    </row>
    <row r="120" spans="1:11" s="360" customFormat="1" x14ac:dyDescent="0.2">
      <c r="A120" s="363" t="s">
        <v>253</v>
      </c>
      <c r="B120" s="104"/>
      <c r="C120" s="105"/>
      <c r="D120" s="105"/>
      <c r="E120" s="105"/>
      <c r="F120" s="106"/>
      <c r="G120" s="107"/>
      <c r="H120" s="108"/>
      <c r="I120" s="173"/>
      <c r="J120" s="108"/>
      <c r="K120" s="109">
        <f t="shared" si="1"/>
        <v>0</v>
      </c>
    </row>
    <row r="121" spans="1:11" s="360" customFormat="1" x14ac:dyDescent="0.2">
      <c r="A121" s="363" t="s">
        <v>254</v>
      </c>
      <c r="B121" s="104">
        <v>1</v>
      </c>
      <c r="C121" s="105"/>
      <c r="D121" s="105"/>
      <c r="E121" s="105"/>
      <c r="F121" s="106">
        <v>7</v>
      </c>
      <c r="G121" s="107"/>
      <c r="H121" s="108"/>
      <c r="I121" s="173"/>
      <c r="J121" s="108"/>
      <c r="K121" s="109">
        <f t="shared" si="1"/>
        <v>8</v>
      </c>
    </row>
    <row r="122" spans="1:11" s="360" customFormat="1" x14ac:dyDescent="0.2">
      <c r="A122" s="363" t="s">
        <v>258</v>
      </c>
      <c r="B122" s="104"/>
      <c r="C122" s="105"/>
      <c r="D122" s="105"/>
      <c r="E122" s="105"/>
      <c r="F122" s="106"/>
      <c r="G122" s="107"/>
      <c r="H122" s="108"/>
      <c r="I122" s="173"/>
      <c r="J122" s="108"/>
      <c r="K122" s="109">
        <f t="shared" si="1"/>
        <v>0</v>
      </c>
    </row>
    <row r="123" spans="1:11" s="360" customFormat="1" x14ac:dyDescent="0.2">
      <c r="A123" s="363" t="s">
        <v>260</v>
      </c>
      <c r="B123" s="104"/>
      <c r="C123" s="105"/>
      <c r="D123" s="105"/>
      <c r="E123" s="105"/>
      <c r="F123" s="106"/>
      <c r="G123" s="107"/>
      <c r="H123" s="108"/>
      <c r="I123" s="173"/>
      <c r="J123" s="108"/>
      <c r="K123" s="109">
        <f t="shared" si="1"/>
        <v>0</v>
      </c>
    </row>
    <row r="124" spans="1:11" s="360" customFormat="1" x14ac:dyDescent="0.2">
      <c r="A124" s="363" t="s">
        <v>261</v>
      </c>
      <c r="B124" s="104"/>
      <c r="C124" s="105"/>
      <c r="D124" s="105"/>
      <c r="E124" s="105"/>
      <c r="F124" s="106"/>
      <c r="G124" s="107"/>
      <c r="H124" s="108"/>
      <c r="I124" s="173"/>
      <c r="J124" s="108"/>
      <c r="K124" s="109">
        <f t="shared" si="1"/>
        <v>0</v>
      </c>
    </row>
    <row r="125" spans="1:11" s="360" customFormat="1" x14ac:dyDescent="0.2">
      <c r="A125" s="363" t="s">
        <v>263</v>
      </c>
      <c r="B125" s="104"/>
      <c r="C125" s="105"/>
      <c r="D125" s="105"/>
      <c r="E125" s="105"/>
      <c r="F125" s="106"/>
      <c r="G125" s="107"/>
      <c r="H125" s="108"/>
      <c r="I125" s="173"/>
      <c r="J125" s="108"/>
      <c r="K125" s="109">
        <f t="shared" si="1"/>
        <v>0</v>
      </c>
    </row>
    <row r="126" spans="1:11" s="360" customFormat="1" x14ac:dyDescent="0.2">
      <c r="A126" s="363" t="s">
        <v>262</v>
      </c>
      <c r="B126" s="104"/>
      <c r="C126" s="105"/>
      <c r="D126" s="105"/>
      <c r="E126" s="105"/>
      <c r="F126" s="106"/>
      <c r="G126" s="107"/>
      <c r="H126" s="108"/>
      <c r="I126" s="173"/>
      <c r="J126" s="108"/>
      <c r="K126" s="109">
        <f t="shared" si="1"/>
        <v>0</v>
      </c>
    </row>
    <row r="127" spans="1:11" s="360" customFormat="1" x14ac:dyDescent="0.2">
      <c r="A127" s="363" t="s">
        <v>268</v>
      </c>
      <c r="B127" s="104">
        <v>3</v>
      </c>
      <c r="C127" s="105"/>
      <c r="D127" s="105"/>
      <c r="E127" s="105">
        <v>1</v>
      </c>
      <c r="F127" s="106">
        <v>2</v>
      </c>
      <c r="G127" s="107">
        <v>3</v>
      </c>
      <c r="H127" s="108"/>
      <c r="I127" s="173"/>
      <c r="J127" s="108">
        <v>2</v>
      </c>
      <c r="K127" s="109">
        <f t="shared" si="1"/>
        <v>10</v>
      </c>
    </row>
    <row r="128" spans="1:11" s="360" customFormat="1" x14ac:dyDescent="0.2">
      <c r="A128" s="363" t="s">
        <v>264</v>
      </c>
      <c r="B128" s="104"/>
      <c r="C128" s="105"/>
      <c r="D128" s="105"/>
      <c r="E128" s="105"/>
      <c r="F128" s="106"/>
      <c r="G128" s="107"/>
      <c r="H128" s="108"/>
      <c r="I128" s="173"/>
      <c r="J128" s="108"/>
      <c r="K128" s="109">
        <f t="shared" si="1"/>
        <v>0</v>
      </c>
    </row>
    <row r="129" spans="1:11" s="360" customFormat="1" x14ac:dyDescent="0.2">
      <c r="A129" s="363" t="s">
        <v>265</v>
      </c>
      <c r="B129" s="104"/>
      <c r="C129" s="105"/>
      <c r="D129" s="105"/>
      <c r="E129" s="105"/>
      <c r="F129" s="106"/>
      <c r="G129" s="107"/>
      <c r="H129" s="108"/>
      <c r="I129" s="173"/>
      <c r="J129" s="108"/>
      <c r="K129" s="109">
        <f t="shared" si="1"/>
        <v>0</v>
      </c>
    </row>
    <row r="130" spans="1:11" s="360" customFormat="1" x14ac:dyDescent="0.2">
      <c r="A130" s="363" t="s">
        <v>266</v>
      </c>
      <c r="B130" s="104"/>
      <c r="C130" s="105"/>
      <c r="D130" s="105"/>
      <c r="E130" s="105"/>
      <c r="F130" s="106"/>
      <c r="G130" s="107"/>
      <c r="H130" s="108"/>
      <c r="I130" s="173"/>
      <c r="J130" s="108"/>
      <c r="K130" s="109">
        <f t="shared" si="1"/>
        <v>0</v>
      </c>
    </row>
    <row r="131" spans="1:11" s="360" customFormat="1" x14ac:dyDescent="0.2">
      <c r="A131" s="363" t="s">
        <v>267</v>
      </c>
      <c r="B131" s="104">
        <v>6</v>
      </c>
      <c r="C131" s="105"/>
      <c r="D131" s="105"/>
      <c r="E131" s="105">
        <v>1</v>
      </c>
      <c r="F131" s="106">
        <v>2</v>
      </c>
      <c r="G131" s="107"/>
      <c r="H131" s="108"/>
      <c r="I131" s="173"/>
      <c r="J131" s="108"/>
      <c r="K131" s="109">
        <f t="shared" si="1"/>
        <v>8</v>
      </c>
    </row>
    <row r="132" spans="1:11" s="360" customFormat="1" x14ac:dyDescent="0.2">
      <c r="A132" s="363" t="s">
        <v>269</v>
      </c>
      <c r="B132" s="104">
        <v>1</v>
      </c>
      <c r="C132" s="105"/>
      <c r="D132" s="105"/>
      <c r="E132" s="105"/>
      <c r="F132" s="106"/>
      <c r="G132" s="107"/>
      <c r="H132" s="108"/>
      <c r="I132" s="173"/>
      <c r="J132" s="108"/>
      <c r="K132" s="109">
        <f t="shared" ref="K132:K195" si="2">SUM(B132,F132:J132)</f>
        <v>1</v>
      </c>
    </row>
    <row r="133" spans="1:11" s="360" customFormat="1" x14ac:dyDescent="0.2">
      <c r="A133" s="363" t="s">
        <v>270</v>
      </c>
      <c r="B133" s="104"/>
      <c r="C133" s="105"/>
      <c r="D133" s="105"/>
      <c r="E133" s="105"/>
      <c r="F133" s="106"/>
      <c r="G133" s="107"/>
      <c r="H133" s="108"/>
      <c r="I133" s="173"/>
      <c r="J133" s="108"/>
      <c r="K133" s="109">
        <f t="shared" si="2"/>
        <v>0</v>
      </c>
    </row>
    <row r="134" spans="1:11" s="360" customFormat="1" x14ac:dyDescent="0.2">
      <c r="A134" s="363" t="s">
        <v>271</v>
      </c>
      <c r="B134" s="104"/>
      <c r="C134" s="105"/>
      <c r="D134" s="105"/>
      <c r="E134" s="105"/>
      <c r="F134" s="106"/>
      <c r="G134" s="107"/>
      <c r="H134" s="108"/>
      <c r="I134" s="173"/>
      <c r="J134" s="108"/>
      <c r="K134" s="109">
        <f t="shared" si="2"/>
        <v>0</v>
      </c>
    </row>
    <row r="135" spans="1:11" s="360" customFormat="1" x14ac:dyDescent="0.2">
      <c r="A135" s="363" t="s">
        <v>274</v>
      </c>
      <c r="B135" s="104"/>
      <c r="C135" s="105"/>
      <c r="D135" s="105"/>
      <c r="E135" s="105"/>
      <c r="F135" s="106"/>
      <c r="G135" s="107"/>
      <c r="H135" s="108"/>
      <c r="I135" s="173"/>
      <c r="J135" s="108"/>
      <c r="K135" s="109">
        <f t="shared" si="2"/>
        <v>0</v>
      </c>
    </row>
    <row r="136" spans="1:11" s="360" customFormat="1" x14ac:dyDescent="0.2">
      <c r="A136" s="363" t="s">
        <v>273</v>
      </c>
      <c r="B136" s="104"/>
      <c r="C136" s="105"/>
      <c r="D136" s="105"/>
      <c r="E136" s="105"/>
      <c r="F136" s="106"/>
      <c r="G136" s="107"/>
      <c r="H136" s="108"/>
      <c r="I136" s="173"/>
      <c r="J136" s="108"/>
      <c r="K136" s="109">
        <f t="shared" si="2"/>
        <v>0</v>
      </c>
    </row>
    <row r="137" spans="1:11" s="360" customFormat="1" x14ac:dyDescent="0.2">
      <c r="A137" s="363" t="s">
        <v>275</v>
      </c>
      <c r="B137" s="104"/>
      <c r="C137" s="105"/>
      <c r="D137" s="105"/>
      <c r="E137" s="105"/>
      <c r="F137" s="106"/>
      <c r="G137" s="107"/>
      <c r="H137" s="108"/>
      <c r="I137" s="173"/>
      <c r="J137" s="108"/>
      <c r="K137" s="109">
        <f t="shared" si="2"/>
        <v>0</v>
      </c>
    </row>
    <row r="138" spans="1:11" s="360" customFormat="1" x14ac:dyDescent="0.2">
      <c r="A138" s="363" t="s">
        <v>276</v>
      </c>
      <c r="B138" s="104"/>
      <c r="C138" s="105"/>
      <c r="D138" s="105"/>
      <c r="E138" s="105"/>
      <c r="F138" s="106"/>
      <c r="G138" s="107"/>
      <c r="H138" s="108"/>
      <c r="I138" s="173"/>
      <c r="J138" s="108"/>
      <c r="K138" s="109">
        <f t="shared" si="2"/>
        <v>0</v>
      </c>
    </row>
    <row r="139" spans="1:11" s="360" customFormat="1" x14ac:dyDescent="0.2">
      <c r="A139" s="363" t="s">
        <v>277</v>
      </c>
      <c r="B139" s="104">
        <v>2</v>
      </c>
      <c r="C139" s="105">
        <v>2</v>
      </c>
      <c r="D139" s="105"/>
      <c r="E139" s="105"/>
      <c r="F139" s="106"/>
      <c r="G139" s="107"/>
      <c r="H139" s="108"/>
      <c r="I139" s="173"/>
      <c r="J139" s="108"/>
      <c r="K139" s="109">
        <f t="shared" si="2"/>
        <v>2</v>
      </c>
    </row>
    <row r="140" spans="1:11" s="360" customFormat="1" x14ac:dyDescent="0.2">
      <c r="A140" s="363" t="s">
        <v>479</v>
      </c>
      <c r="B140" s="104"/>
      <c r="C140" s="105"/>
      <c r="D140" s="105"/>
      <c r="E140" s="105"/>
      <c r="F140" s="106"/>
      <c r="G140" s="107"/>
      <c r="H140" s="108"/>
      <c r="I140" s="173"/>
      <c r="J140" s="108"/>
      <c r="K140" s="109">
        <f t="shared" si="2"/>
        <v>0</v>
      </c>
    </row>
    <row r="141" spans="1:11" s="360" customFormat="1" x14ac:dyDescent="0.2">
      <c r="A141" s="363" t="s">
        <v>282</v>
      </c>
      <c r="B141" s="104"/>
      <c r="C141" s="105"/>
      <c r="D141" s="105"/>
      <c r="E141" s="105"/>
      <c r="F141" s="106"/>
      <c r="G141" s="107"/>
      <c r="H141" s="108"/>
      <c r="I141" s="173"/>
      <c r="J141" s="108"/>
      <c r="K141" s="109">
        <f t="shared" si="2"/>
        <v>0</v>
      </c>
    </row>
    <row r="142" spans="1:11" s="360" customFormat="1" x14ac:dyDescent="0.2">
      <c r="A142" s="363" t="s">
        <v>281</v>
      </c>
      <c r="B142" s="104"/>
      <c r="C142" s="105"/>
      <c r="D142" s="105"/>
      <c r="E142" s="105"/>
      <c r="F142" s="106"/>
      <c r="G142" s="107"/>
      <c r="H142" s="108"/>
      <c r="I142" s="173"/>
      <c r="J142" s="108"/>
      <c r="K142" s="109">
        <f t="shared" si="2"/>
        <v>0</v>
      </c>
    </row>
    <row r="143" spans="1:11" s="360" customFormat="1" x14ac:dyDescent="0.2">
      <c r="A143" s="363" t="s">
        <v>284</v>
      </c>
      <c r="B143" s="104"/>
      <c r="C143" s="105"/>
      <c r="D143" s="105"/>
      <c r="E143" s="105"/>
      <c r="F143" s="106"/>
      <c r="G143" s="107"/>
      <c r="H143" s="108"/>
      <c r="I143" s="173"/>
      <c r="J143" s="108"/>
      <c r="K143" s="109">
        <f t="shared" si="2"/>
        <v>0</v>
      </c>
    </row>
    <row r="144" spans="1:11" s="360" customFormat="1" x14ac:dyDescent="0.2">
      <c r="A144" s="363" t="s">
        <v>287</v>
      </c>
      <c r="B144" s="104"/>
      <c r="C144" s="105"/>
      <c r="D144" s="105"/>
      <c r="E144" s="105"/>
      <c r="F144" s="106"/>
      <c r="G144" s="107"/>
      <c r="H144" s="108"/>
      <c r="I144" s="173"/>
      <c r="J144" s="108"/>
      <c r="K144" s="109">
        <f t="shared" si="2"/>
        <v>0</v>
      </c>
    </row>
    <row r="145" spans="1:13" s="360" customFormat="1" x14ac:dyDescent="0.2">
      <c r="A145" s="363" t="s">
        <v>288</v>
      </c>
      <c r="B145" s="104"/>
      <c r="C145" s="105"/>
      <c r="D145" s="105"/>
      <c r="E145" s="105"/>
      <c r="F145" s="106">
        <v>1</v>
      </c>
      <c r="G145" s="107"/>
      <c r="H145" s="108"/>
      <c r="I145" s="173"/>
      <c r="J145" s="108"/>
      <c r="K145" s="109">
        <f t="shared" si="2"/>
        <v>1</v>
      </c>
    </row>
    <row r="146" spans="1:13" s="360" customFormat="1" x14ac:dyDescent="0.2">
      <c r="A146" s="363" t="s">
        <v>286</v>
      </c>
      <c r="B146" s="104"/>
      <c r="C146" s="105"/>
      <c r="D146" s="105"/>
      <c r="E146" s="105"/>
      <c r="F146" s="106"/>
      <c r="G146" s="107"/>
      <c r="H146" s="108"/>
      <c r="I146" s="173"/>
      <c r="J146" s="108"/>
      <c r="K146" s="109">
        <f t="shared" si="2"/>
        <v>0</v>
      </c>
    </row>
    <row r="147" spans="1:13" s="360" customFormat="1" x14ac:dyDescent="0.2">
      <c r="A147" s="363" t="s">
        <v>188</v>
      </c>
      <c r="B147" s="104"/>
      <c r="C147" s="105"/>
      <c r="D147" s="105"/>
      <c r="E147" s="105"/>
      <c r="F147" s="106"/>
      <c r="G147" s="107"/>
      <c r="H147" s="108"/>
      <c r="I147" s="173"/>
      <c r="J147" s="108"/>
      <c r="K147" s="109">
        <f t="shared" si="2"/>
        <v>0</v>
      </c>
    </row>
    <row r="148" spans="1:13" s="360" customFormat="1" x14ac:dyDescent="0.2">
      <c r="A148" s="363" t="s">
        <v>289</v>
      </c>
      <c r="B148" s="104"/>
      <c r="C148" s="105"/>
      <c r="D148" s="105"/>
      <c r="E148" s="105"/>
      <c r="F148" s="106"/>
      <c r="G148" s="107"/>
      <c r="H148" s="108"/>
      <c r="I148" s="173"/>
      <c r="J148" s="108"/>
      <c r="K148" s="109">
        <f t="shared" si="2"/>
        <v>0</v>
      </c>
    </row>
    <row r="149" spans="1:13" s="360" customFormat="1" x14ac:dyDescent="0.2">
      <c r="A149" s="363" t="s">
        <v>279</v>
      </c>
      <c r="B149" s="104"/>
      <c r="C149" s="105"/>
      <c r="D149" s="105"/>
      <c r="E149" s="105"/>
      <c r="F149" s="106"/>
      <c r="G149" s="107"/>
      <c r="H149" s="108"/>
      <c r="I149" s="173"/>
      <c r="J149" s="108"/>
      <c r="K149" s="109">
        <f t="shared" si="2"/>
        <v>0</v>
      </c>
    </row>
    <row r="150" spans="1:13" s="360" customFormat="1" x14ac:dyDescent="0.2">
      <c r="A150" s="363" t="s">
        <v>290</v>
      </c>
      <c r="B150" s="104"/>
      <c r="C150" s="105"/>
      <c r="D150" s="105"/>
      <c r="E150" s="105"/>
      <c r="F150" s="106"/>
      <c r="G150" s="107"/>
      <c r="H150" s="108"/>
      <c r="I150" s="173"/>
      <c r="J150" s="108"/>
      <c r="K150" s="109">
        <f t="shared" si="2"/>
        <v>0</v>
      </c>
    </row>
    <row r="151" spans="1:13" s="360" customFormat="1" x14ac:dyDescent="0.2">
      <c r="A151" s="363" t="s">
        <v>305</v>
      </c>
      <c r="B151" s="104"/>
      <c r="C151" s="105"/>
      <c r="D151" s="105"/>
      <c r="E151" s="105"/>
      <c r="F151" s="106"/>
      <c r="G151" s="107"/>
      <c r="H151" s="108"/>
      <c r="I151" s="173"/>
      <c r="J151" s="108"/>
      <c r="K151" s="109">
        <f t="shared" si="2"/>
        <v>0</v>
      </c>
    </row>
    <row r="152" spans="1:13" s="360" customFormat="1" x14ac:dyDescent="0.2">
      <c r="A152" s="363" t="s">
        <v>292</v>
      </c>
      <c r="B152" s="104"/>
      <c r="C152" s="105"/>
      <c r="D152" s="105"/>
      <c r="E152" s="105"/>
      <c r="F152" s="106"/>
      <c r="G152" s="107"/>
      <c r="H152" s="108"/>
      <c r="I152" s="173"/>
      <c r="J152" s="108"/>
      <c r="K152" s="109">
        <f t="shared" si="2"/>
        <v>0</v>
      </c>
    </row>
    <row r="153" spans="1:13" s="360" customFormat="1" x14ac:dyDescent="0.2">
      <c r="A153" s="363" t="s">
        <v>293</v>
      </c>
      <c r="B153" s="104"/>
      <c r="C153" s="105"/>
      <c r="D153" s="105"/>
      <c r="E153" s="105"/>
      <c r="F153" s="106"/>
      <c r="G153" s="107"/>
      <c r="H153" s="108"/>
      <c r="I153" s="173"/>
      <c r="J153" s="108"/>
      <c r="K153" s="109">
        <f t="shared" si="2"/>
        <v>0</v>
      </c>
    </row>
    <row r="154" spans="1:13" s="360" customFormat="1" x14ac:dyDescent="0.2">
      <c r="A154" s="363" t="s">
        <v>295</v>
      </c>
      <c r="B154" s="104"/>
      <c r="C154" s="105"/>
      <c r="D154" s="105"/>
      <c r="E154" s="105"/>
      <c r="F154" s="106"/>
      <c r="G154" s="107"/>
      <c r="H154" s="108"/>
      <c r="I154" s="173"/>
      <c r="J154" s="108"/>
      <c r="K154" s="109">
        <f t="shared" si="2"/>
        <v>0</v>
      </c>
    </row>
    <row r="155" spans="1:13" s="360" customFormat="1" x14ac:dyDescent="0.2">
      <c r="A155" s="363" t="s">
        <v>300</v>
      </c>
      <c r="B155" s="104">
        <v>4</v>
      </c>
      <c r="C155" s="105">
        <v>3</v>
      </c>
      <c r="D155" s="105"/>
      <c r="E155" s="105"/>
      <c r="F155" s="106"/>
      <c r="G155" s="107"/>
      <c r="H155" s="108"/>
      <c r="I155" s="173"/>
      <c r="J155" s="108"/>
      <c r="K155" s="109">
        <f t="shared" si="2"/>
        <v>4</v>
      </c>
      <c r="M155" s="95"/>
    </row>
    <row r="156" spans="1:13" s="360" customFormat="1" x14ac:dyDescent="0.2">
      <c r="A156" s="363" t="s">
        <v>520</v>
      </c>
      <c r="B156" s="104"/>
      <c r="C156" s="105"/>
      <c r="D156" s="105"/>
      <c r="E156" s="105"/>
      <c r="F156" s="106"/>
      <c r="G156" s="107"/>
      <c r="H156" s="108"/>
      <c r="I156" s="173"/>
      <c r="J156" s="108"/>
      <c r="K156" s="109">
        <f t="shared" si="2"/>
        <v>0</v>
      </c>
    </row>
    <row r="157" spans="1:13" s="360" customFormat="1" x14ac:dyDescent="0.2">
      <c r="A157" s="363" t="s">
        <v>161</v>
      </c>
      <c r="B157" s="104"/>
      <c r="C157" s="105"/>
      <c r="D157" s="105"/>
      <c r="E157" s="105"/>
      <c r="F157" s="106"/>
      <c r="G157" s="107"/>
      <c r="H157" s="108"/>
      <c r="I157" s="173"/>
      <c r="J157" s="108"/>
      <c r="K157" s="109">
        <f t="shared" si="2"/>
        <v>0</v>
      </c>
    </row>
    <row r="158" spans="1:13" s="360" customFormat="1" x14ac:dyDescent="0.2">
      <c r="A158" s="363" t="s">
        <v>349</v>
      </c>
      <c r="B158" s="104"/>
      <c r="C158" s="105"/>
      <c r="D158" s="105"/>
      <c r="E158" s="105"/>
      <c r="F158" s="106"/>
      <c r="G158" s="107"/>
      <c r="H158" s="108"/>
      <c r="I158" s="173"/>
      <c r="J158" s="108"/>
      <c r="K158" s="109">
        <f t="shared" si="2"/>
        <v>0</v>
      </c>
    </row>
    <row r="159" spans="1:13" s="360" customFormat="1" x14ac:dyDescent="0.2">
      <c r="A159" s="363" t="s">
        <v>175</v>
      </c>
      <c r="B159" s="104"/>
      <c r="C159" s="105"/>
      <c r="D159" s="105"/>
      <c r="E159" s="105"/>
      <c r="F159" s="106"/>
      <c r="G159" s="107"/>
      <c r="H159" s="108"/>
      <c r="I159" s="173"/>
      <c r="J159" s="108"/>
      <c r="K159" s="109">
        <f t="shared" si="2"/>
        <v>0</v>
      </c>
      <c r="M159" s="95"/>
    </row>
    <row r="160" spans="1:13" s="360" customFormat="1" x14ac:dyDescent="0.2">
      <c r="A160" s="363" t="s">
        <v>303</v>
      </c>
      <c r="B160" s="104"/>
      <c r="C160" s="105"/>
      <c r="D160" s="105"/>
      <c r="E160" s="105"/>
      <c r="F160" s="106"/>
      <c r="G160" s="107"/>
      <c r="H160" s="108"/>
      <c r="I160" s="173"/>
      <c r="J160" s="108"/>
      <c r="K160" s="109">
        <f t="shared" si="2"/>
        <v>0</v>
      </c>
    </row>
    <row r="161" spans="1:11" s="360" customFormat="1" x14ac:dyDescent="0.2">
      <c r="A161" s="363" t="s">
        <v>378</v>
      </c>
      <c r="B161" s="104"/>
      <c r="C161" s="105"/>
      <c r="D161" s="105"/>
      <c r="E161" s="105"/>
      <c r="F161" s="106"/>
      <c r="G161" s="107"/>
      <c r="H161" s="108"/>
      <c r="I161" s="173"/>
      <c r="J161" s="108"/>
      <c r="K161" s="109">
        <f t="shared" si="2"/>
        <v>0</v>
      </c>
    </row>
    <row r="162" spans="1:11" s="360" customFormat="1" x14ac:dyDescent="0.2">
      <c r="A162" s="363" t="s">
        <v>304</v>
      </c>
      <c r="B162" s="104"/>
      <c r="C162" s="105"/>
      <c r="D162" s="105"/>
      <c r="E162" s="105"/>
      <c r="F162" s="106"/>
      <c r="G162" s="107"/>
      <c r="H162" s="108"/>
      <c r="I162" s="173"/>
      <c r="J162" s="108"/>
      <c r="K162" s="109">
        <f t="shared" si="2"/>
        <v>0</v>
      </c>
    </row>
    <row r="163" spans="1:11" s="360" customFormat="1" x14ac:dyDescent="0.2">
      <c r="A163" s="363" t="s">
        <v>298</v>
      </c>
      <c r="B163" s="104"/>
      <c r="C163" s="105"/>
      <c r="D163" s="105"/>
      <c r="E163" s="105"/>
      <c r="F163" s="106"/>
      <c r="G163" s="107"/>
      <c r="H163" s="108"/>
      <c r="I163" s="173"/>
      <c r="J163" s="108"/>
      <c r="K163" s="109">
        <f t="shared" si="2"/>
        <v>0</v>
      </c>
    </row>
    <row r="164" spans="1:11" s="360" customFormat="1" x14ac:dyDescent="0.2">
      <c r="A164" s="363" t="s">
        <v>296</v>
      </c>
      <c r="B164" s="104"/>
      <c r="C164" s="105"/>
      <c r="D164" s="105"/>
      <c r="E164" s="105"/>
      <c r="F164" s="106">
        <v>2</v>
      </c>
      <c r="G164" s="107"/>
      <c r="H164" s="108"/>
      <c r="I164" s="173"/>
      <c r="J164" s="108"/>
      <c r="K164" s="109">
        <f t="shared" si="2"/>
        <v>2</v>
      </c>
    </row>
    <row r="165" spans="1:11" s="360" customFormat="1" x14ac:dyDescent="0.2">
      <c r="A165" s="363" t="s">
        <v>297</v>
      </c>
      <c r="B165" s="104"/>
      <c r="C165" s="105"/>
      <c r="D165" s="105"/>
      <c r="E165" s="105"/>
      <c r="F165" s="106"/>
      <c r="G165" s="107"/>
      <c r="H165" s="108"/>
      <c r="I165" s="173"/>
      <c r="J165" s="108"/>
      <c r="K165" s="109">
        <f t="shared" si="2"/>
        <v>0</v>
      </c>
    </row>
    <row r="166" spans="1:11" s="360" customFormat="1" x14ac:dyDescent="0.2">
      <c r="A166" s="363" t="s">
        <v>299</v>
      </c>
      <c r="B166" s="104"/>
      <c r="C166" s="105"/>
      <c r="D166" s="105"/>
      <c r="E166" s="105"/>
      <c r="F166" s="106"/>
      <c r="G166" s="107"/>
      <c r="H166" s="108"/>
      <c r="I166" s="173"/>
      <c r="J166" s="108"/>
      <c r="K166" s="109">
        <f t="shared" si="2"/>
        <v>0</v>
      </c>
    </row>
    <row r="167" spans="1:11" s="360" customFormat="1" x14ac:dyDescent="0.2">
      <c r="A167" s="363" t="s">
        <v>301</v>
      </c>
      <c r="B167" s="104"/>
      <c r="C167" s="105"/>
      <c r="D167" s="105"/>
      <c r="E167" s="105"/>
      <c r="F167" s="106"/>
      <c r="G167" s="107"/>
      <c r="H167" s="108"/>
      <c r="I167" s="173"/>
      <c r="J167" s="108"/>
      <c r="K167" s="109">
        <f t="shared" si="2"/>
        <v>0</v>
      </c>
    </row>
    <row r="168" spans="1:11" s="360" customFormat="1" x14ac:dyDescent="0.2">
      <c r="A168" s="363" t="s">
        <v>302</v>
      </c>
      <c r="B168" s="104">
        <v>9</v>
      </c>
      <c r="C168" s="105">
        <v>2</v>
      </c>
      <c r="D168" s="105"/>
      <c r="E168" s="105"/>
      <c r="F168" s="106"/>
      <c r="G168" s="107">
        <v>2</v>
      </c>
      <c r="H168" s="108"/>
      <c r="I168" s="173"/>
      <c r="J168" s="108"/>
      <c r="K168" s="109">
        <f t="shared" si="2"/>
        <v>11</v>
      </c>
    </row>
    <row r="169" spans="1:11" s="360" customFormat="1" x14ac:dyDescent="0.2">
      <c r="A169" s="363" t="s">
        <v>331</v>
      </c>
      <c r="B169" s="104"/>
      <c r="C169" s="105"/>
      <c r="D169" s="105"/>
      <c r="E169" s="105"/>
      <c r="F169" s="106"/>
      <c r="G169" s="107"/>
      <c r="H169" s="108"/>
      <c r="I169" s="173"/>
      <c r="J169" s="108"/>
      <c r="K169" s="109">
        <f t="shared" si="2"/>
        <v>0</v>
      </c>
    </row>
    <row r="170" spans="1:11" s="360" customFormat="1" x14ac:dyDescent="0.2">
      <c r="A170" s="363" t="s">
        <v>283</v>
      </c>
      <c r="B170" s="104"/>
      <c r="C170" s="105"/>
      <c r="D170" s="105"/>
      <c r="E170" s="105"/>
      <c r="F170" s="106"/>
      <c r="G170" s="107"/>
      <c r="H170" s="108"/>
      <c r="I170" s="173"/>
      <c r="J170" s="108"/>
      <c r="K170" s="109">
        <f t="shared" si="2"/>
        <v>0</v>
      </c>
    </row>
    <row r="171" spans="1:11" s="360" customFormat="1" x14ac:dyDescent="0.2">
      <c r="A171" s="363" t="s">
        <v>285</v>
      </c>
      <c r="B171" s="104"/>
      <c r="C171" s="105"/>
      <c r="D171" s="105"/>
      <c r="E171" s="105"/>
      <c r="F171" s="106"/>
      <c r="G171" s="107"/>
      <c r="H171" s="108"/>
      <c r="I171" s="173"/>
      <c r="J171" s="108"/>
      <c r="K171" s="109">
        <f t="shared" si="2"/>
        <v>0</v>
      </c>
    </row>
    <row r="172" spans="1:11" s="360" customFormat="1" x14ac:dyDescent="0.2">
      <c r="A172" s="363" t="s">
        <v>280</v>
      </c>
      <c r="B172" s="104"/>
      <c r="C172" s="105"/>
      <c r="D172" s="105"/>
      <c r="E172" s="105"/>
      <c r="F172" s="106"/>
      <c r="G172" s="107"/>
      <c r="H172" s="108"/>
      <c r="I172" s="173"/>
      <c r="J172" s="108"/>
      <c r="K172" s="109">
        <f t="shared" si="2"/>
        <v>0</v>
      </c>
    </row>
    <row r="173" spans="1:11" s="360" customFormat="1" x14ac:dyDescent="0.2">
      <c r="A173" s="363" t="s">
        <v>307</v>
      </c>
      <c r="B173" s="104"/>
      <c r="C173" s="105"/>
      <c r="D173" s="105"/>
      <c r="E173" s="105"/>
      <c r="F173" s="106"/>
      <c r="G173" s="107"/>
      <c r="H173" s="108"/>
      <c r="I173" s="173"/>
      <c r="J173" s="108"/>
      <c r="K173" s="109">
        <f t="shared" si="2"/>
        <v>0</v>
      </c>
    </row>
    <row r="174" spans="1:11" s="360" customFormat="1" x14ac:dyDescent="0.2">
      <c r="A174" s="363" t="s">
        <v>306</v>
      </c>
      <c r="B174" s="104"/>
      <c r="C174" s="105"/>
      <c r="D174" s="105"/>
      <c r="E174" s="105"/>
      <c r="F174" s="106"/>
      <c r="G174" s="107"/>
      <c r="H174" s="108"/>
      <c r="I174" s="173"/>
      <c r="J174" s="108"/>
      <c r="K174" s="109">
        <f t="shared" si="2"/>
        <v>0</v>
      </c>
    </row>
    <row r="175" spans="1:11" s="360" customFormat="1" x14ac:dyDescent="0.2">
      <c r="A175" s="363" t="s">
        <v>309</v>
      </c>
      <c r="B175" s="104"/>
      <c r="C175" s="105"/>
      <c r="D175" s="105"/>
      <c r="E175" s="105"/>
      <c r="F175" s="106"/>
      <c r="G175" s="107"/>
      <c r="H175" s="108"/>
      <c r="I175" s="173"/>
      <c r="J175" s="108"/>
      <c r="K175" s="109">
        <f t="shared" si="2"/>
        <v>0</v>
      </c>
    </row>
    <row r="176" spans="1:11" s="360" customFormat="1" x14ac:dyDescent="0.2">
      <c r="A176" s="363" t="s">
        <v>310</v>
      </c>
      <c r="B176" s="104"/>
      <c r="C176" s="105"/>
      <c r="D176" s="105"/>
      <c r="E176" s="105"/>
      <c r="F176" s="106"/>
      <c r="G176" s="107"/>
      <c r="H176" s="108"/>
      <c r="I176" s="173"/>
      <c r="J176" s="108"/>
      <c r="K176" s="109">
        <f t="shared" si="2"/>
        <v>0</v>
      </c>
    </row>
    <row r="177" spans="1:11" s="360" customFormat="1" x14ac:dyDescent="0.2">
      <c r="A177" s="363" t="s">
        <v>311</v>
      </c>
      <c r="B177" s="104"/>
      <c r="C177" s="105"/>
      <c r="D177" s="105"/>
      <c r="E177" s="105"/>
      <c r="F177" s="106"/>
      <c r="G177" s="107"/>
      <c r="H177" s="108"/>
      <c r="I177" s="173"/>
      <c r="J177" s="108"/>
      <c r="K177" s="109">
        <f t="shared" si="2"/>
        <v>0</v>
      </c>
    </row>
    <row r="178" spans="1:11" s="360" customFormat="1" x14ac:dyDescent="0.2">
      <c r="A178" s="363" t="s">
        <v>312</v>
      </c>
      <c r="B178" s="104"/>
      <c r="C178" s="105"/>
      <c r="D178" s="105"/>
      <c r="E178" s="105"/>
      <c r="F178" s="106"/>
      <c r="G178" s="107"/>
      <c r="H178" s="108"/>
      <c r="I178" s="173"/>
      <c r="J178" s="108"/>
      <c r="K178" s="109">
        <f t="shared" si="2"/>
        <v>0</v>
      </c>
    </row>
    <row r="179" spans="1:11" s="360" customFormat="1" x14ac:dyDescent="0.2">
      <c r="A179" s="363" t="s">
        <v>201</v>
      </c>
      <c r="B179" s="104"/>
      <c r="C179" s="105"/>
      <c r="D179" s="105"/>
      <c r="E179" s="105"/>
      <c r="F179" s="106"/>
      <c r="G179" s="107"/>
      <c r="H179" s="108"/>
      <c r="I179" s="173"/>
      <c r="J179" s="108"/>
      <c r="K179" s="109">
        <f t="shared" si="2"/>
        <v>0</v>
      </c>
    </row>
    <row r="180" spans="1:11" s="360" customFormat="1" x14ac:dyDescent="0.2">
      <c r="A180" s="363" t="s">
        <v>313</v>
      </c>
      <c r="B180" s="104"/>
      <c r="C180" s="105"/>
      <c r="D180" s="105"/>
      <c r="E180" s="105"/>
      <c r="F180" s="106"/>
      <c r="G180" s="107"/>
      <c r="H180" s="108"/>
      <c r="I180" s="173"/>
      <c r="J180" s="108"/>
      <c r="K180" s="109">
        <f t="shared" si="2"/>
        <v>0</v>
      </c>
    </row>
    <row r="181" spans="1:11" s="360" customFormat="1" x14ac:dyDescent="0.2">
      <c r="A181" s="363" t="s">
        <v>315</v>
      </c>
      <c r="B181" s="104">
        <v>7</v>
      </c>
      <c r="C181" s="105">
        <v>3</v>
      </c>
      <c r="D181" s="105"/>
      <c r="E181" s="105"/>
      <c r="F181" s="106">
        <v>3</v>
      </c>
      <c r="G181" s="107">
        <v>5</v>
      </c>
      <c r="H181" s="108">
        <v>4</v>
      </c>
      <c r="I181" s="173">
        <v>2</v>
      </c>
      <c r="J181" s="108">
        <v>2</v>
      </c>
      <c r="K181" s="109">
        <f t="shared" si="2"/>
        <v>23</v>
      </c>
    </row>
    <row r="182" spans="1:11" s="360" customFormat="1" x14ac:dyDescent="0.2">
      <c r="A182" s="363" t="s">
        <v>317</v>
      </c>
      <c r="B182" s="104">
        <v>43</v>
      </c>
      <c r="C182" s="105">
        <v>5</v>
      </c>
      <c r="D182" s="105"/>
      <c r="E182" s="105">
        <v>5</v>
      </c>
      <c r="F182" s="106">
        <v>22</v>
      </c>
      <c r="G182" s="107">
        <v>14</v>
      </c>
      <c r="H182" s="108">
        <v>1</v>
      </c>
      <c r="I182" s="173">
        <v>2</v>
      </c>
      <c r="J182" s="108"/>
      <c r="K182" s="109">
        <f t="shared" si="2"/>
        <v>82</v>
      </c>
    </row>
    <row r="183" spans="1:11" s="360" customFormat="1" x14ac:dyDescent="0.2">
      <c r="A183" s="363" t="s">
        <v>216</v>
      </c>
      <c r="B183" s="104"/>
      <c r="C183" s="105"/>
      <c r="D183" s="105"/>
      <c r="E183" s="105"/>
      <c r="F183" s="106"/>
      <c r="G183" s="107"/>
      <c r="H183" s="108"/>
      <c r="I183" s="173"/>
      <c r="J183" s="108"/>
      <c r="K183" s="109">
        <f t="shared" si="2"/>
        <v>0</v>
      </c>
    </row>
    <row r="184" spans="1:11" s="360" customFormat="1" x14ac:dyDescent="0.2">
      <c r="A184" s="363" t="s">
        <v>383</v>
      </c>
      <c r="B184" s="104"/>
      <c r="C184" s="105"/>
      <c r="D184" s="105"/>
      <c r="E184" s="105"/>
      <c r="F184" s="106"/>
      <c r="G184" s="107"/>
      <c r="H184" s="108"/>
      <c r="I184" s="173"/>
      <c r="J184" s="108"/>
      <c r="K184" s="109">
        <f t="shared" si="2"/>
        <v>0</v>
      </c>
    </row>
    <row r="185" spans="1:11" s="360" customFormat="1" x14ac:dyDescent="0.2">
      <c r="A185" s="363" t="s">
        <v>316</v>
      </c>
      <c r="B185" s="104"/>
      <c r="C185" s="105"/>
      <c r="D185" s="105"/>
      <c r="E185" s="105"/>
      <c r="F185" s="106"/>
      <c r="G185" s="107"/>
      <c r="H185" s="108"/>
      <c r="I185" s="173"/>
      <c r="J185" s="108"/>
      <c r="K185" s="109">
        <f t="shared" si="2"/>
        <v>0</v>
      </c>
    </row>
    <row r="186" spans="1:11" s="360" customFormat="1" x14ac:dyDescent="0.2">
      <c r="A186" s="363" t="s">
        <v>245</v>
      </c>
      <c r="B186" s="104"/>
      <c r="C186" s="105"/>
      <c r="D186" s="105"/>
      <c r="E186" s="105"/>
      <c r="F186" s="106"/>
      <c r="G186" s="107"/>
      <c r="H186" s="108"/>
      <c r="I186" s="173"/>
      <c r="J186" s="108"/>
      <c r="K186" s="109">
        <f t="shared" si="2"/>
        <v>0</v>
      </c>
    </row>
    <row r="187" spans="1:11" s="360" customFormat="1" x14ac:dyDescent="0.2">
      <c r="A187" s="363" t="s">
        <v>319</v>
      </c>
      <c r="B187" s="104"/>
      <c r="C187" s="105"/>
      <c r="D187" s="105"/>
      <c r="E187" s="105"/>
      <c r="F187" s="106"/>
      <c r="G187" s="107"/>
      <c r="H187" s="108"/>
      <c r="I187" s="173"/>
      <c r="J187" s="108"/>
      <c r="K187" s="109">
        <f t="shared" si="2"/>
        <v>0</v>
      </c>
    </row>
    <row r="188" spans="1:11" s="360" customFormat="1" x14ac:dyDescent="0.2">
      <c r="A188" s="363" t="s">
        <v>321</v>
      </c>
      <c r="B188" s="104">
        <v>1</v>
      </c>
      <c r="C188" s="105"/>
      <c r="D188" s="105"/>
      <c r="E188" s="105"/>
      <c r="F188" s="106">
        <v>1</v>
      </c>
      <c r="G188" s="107"/>
      <c r="H188" s="108">
        <v>2</v>
      </c>
      <c r="I188" s="173"/>
      <c r="J188" s="108"/>
      <c r="K188" s="109">
        <f t="shared" si="2"/>
        <v>4</v>
      </c>
    </row>
    <row r="189" spans="1:11" s="360" customFormat="1" x14ac:dyDescent="0.2">
      <c r="A189" s="363" t="s">
        <v>322</v>
      </c>
      <c r="B189" s="104"/>
      <c r="C189" s="105"/>
      <c r="D189" s="105"/>
      <c r="E189" s="105">
        <v>4</v>
      </c>
      <c r="F189" s="106">
        <v>10</v>
      </c>
      <c r="G189" s="107"/>
      <c r="H189" s="108"/>
      <c r="I189" s="173"/>
      <c r="J189" s="108"/>
      <c r="K189" s="109">
        <f t="shared" si="2"/>
        <v>10</v>
      </c>
    </row>
    <row r="190" spans="1:11" s="360" customFormat="1" x14ac:dyDescent="0.2">
      <c r="A190" s="363" t="s">
        <v>323</v>
      </c>
      <c r="B190" s="104"/>
      <c r="C190" s="105"/>
      <c r="D190" s="105"/>
      <c r="E190" s="105"/>
      <c r="F190" s="106"/>
      <c r="G190" s="107"/>
      <c r="H190" s="108"/>
      <c r="I190" s="173"/>
      <c r="J190" s="108"/>
      <c r="K190" s="109">
        <f t="shared" si="2"/>
        <v>0</v>
      </c>
    </row>
    <row r="191" spans="1:11" s="360" customFormat="1" x14ac:dyDescent="0.2">
      <c r="A191" s="363" t="s">
        <v>346</v>
      </c>
      <c r="B191" s="104"/>
      <c r="C191" s="105"/>
      <c r="D191" s="105"/>
      <c r="E191" s="105"/>
      <c r="F191" s="106"/>
      <c r="G191" s="107"/>
      <c r="H191" s="108"/>
      <c r="I191" s="173"/>
      <c r="J191" s="108"/>
      <c r="K191" s="109">
        <f t="shared" si="2"/>
        <v>0</v>
      </c>
    </row>
    <row r="192" spans="1:11" s="360" customFormat="1" x14ac:dyDescent="0.2">
      <c r="A192" s="363" t="s">
        <v>344</v>
      </c>
      <c r="B192" s="104"/>
      <c r="C192" s="105"/>
      <c r="D192" s="105"/>
      <c r="E192" s="105"/>
      <c r="F192" s="106"/>
      <c r="G192" s="107"/>
      <c r="H192" s="108"/>
      <c r="I192" s="173"/>
      <c r="J192" s="108"/>
      <c r="K192" s="109">
        <f t="shared" si="2"/>
        <v>0</v>
      </c>
    </row>
    <row r="193" spans="1:11" s="360" customFormat="1" x14ac:dyDescent="0.2">
      <c r="A193" s="363" t="s">
        <v>347</v>
      </c>
      <c r="B193" s="104"/>
      <c r="C193" s="105"/>
      <c r="D193" s="105"/>
      <c r="E193" s="105"/>
      <c r="F193" s="106"/>
      <c r="G193" s="107"/>
      <c r="H193" s="108"/>
      <c r="I193" s="173"/>
      <c r="J193" s="108"/>
      <c r="K193" s="109">
        <f t="shared" si="2"/>
        <v>0</v>
      </c>
    </row>
    <row r="194" spans="1:11" s="360" customFormat="1" x14ac:dyDescent="0.2">
      <c r="A194" s="363" t="s">
        <v>156</v>
      </c>
      <c r="B194" s="104"/>
      <c r="C194" s="105"/>
      <c r="D194" s="105"/>
      <c r="E194" s="105"/>
      <c r="F194" s="106"/>
      <c r="G194" s="107"/>
      <c r="H194" s="108"/>
      <c r="I194" s="173"/>
      <c r="J194" s="108"/>
      <c r="K194" s="109">
        <f t="shared" si="2"/>
        <v>0</v>
      </c>
    </row>
    <row r="195" spans="1:11" s="360" customFormat="1" x14ac:dyDescent="0.2">
      <c r="A195" s="363" t="s">
        <v>345</v>
      </c>
      <c r="B195" s="104"/>
      <c r="C195" s="105"/>
      <c r="D195" s="105"/>
      <c r="E195" s="105"/>
      <c r="F195" s="106"/>
      <c r="G195" s="107"/>
      <c r="H195" s="108"/>
      <c r="I195" s="173"/>
      <c r="J195" s="108"/>
      <c r="K195" s="109">
        <f t="shared" si="2"/>
        <v>0</v>
      </c>
    </row>
    <row r="196" spans="1:11" s="360" customFormat="1" x14ac:dyDescent="0.2">
      <c r="A196" s="363" t="s">
        <v>348</v>
      </c>
      <c r="B196" s="104"/>
      <c r="C196" s="105"/>
      <c r="D196" s="105"/>
      <c r="E196" s="105"/>
      <c r="F196" s="106"/>
      <c r="G196" s="107"/>
      <c r="H196" s="108"/>
      <c r="I196" s="173"/>
      <c r="J196" s="108"/>
      <c r="K196" s="109">
        <f t="shared" ref="K196:K254" si="3">SUM(B196,F196:J196)</f>
        <v>0</v>
      </c>
    </row>
    <row r="197" spans="1:11" s="360" customFormat="1" x14ac:dyDescent="0.2">
      <c r="A197" s="363" t="s">
        <v>325</v>
      </c>
      <c r="B197" s="104"/>
      <c r="C197" s="105"/>
      <c r="D197" s="105"/>
      <c r="E197" s="105"/>
      <c r="F197" s="106"/>
      <c r="G197" s="107"/>
      <c r="H197" s="108"/>
      <c r="I197" s="173"/>
      <c r="J197" s="108"/>
      <c r="K197" s="109">
        <f t="shared" si="3"/>
        <v>0</v>
      </c>
    </row>
    <row r="198" spans="1:11" s="360" customFormat="1" x14ac:dyDescent="0.2">
      <c r="A198" s="363" t="s">
        <v>351</v>
      </c>
      <c r="B198" s="104"/>
      <c r="C198" s="105"/>
      <c r="D198" s="105"/>
      <c r="E198" s="105"/>
      <c r="F198" s="106"/>
      <c r="G198" s="107"/>
      <c r="H198" s="108"/>
      <c r="I198" s="173"/>
      <c r="J198" s="108"/>
      <c r="K198" s="109">
        <f t="shared" si="3"/>
        <v>0</v>
      </c>
    </row>
    <row r="199" spans="1:11" s="360" customFormat="1" x14ac:dyDescent="0.2">
      <c r="A199" s="363" t="s">
        <v>328</v>
      </c>
      <c r="B199" s="104"/>
      <c r="C199" s="105"/>
      <c r="D199" s="105"/>
      <c r="E199" s="105"/>
      <c r="F199" s="106"/>
      <c r="G199" s="107"/>
      <c r="H199" s="108"/>
      <c r="I199" s="173"/>
      <c r="J199" s="108"/>
      <c r="K199" s="109">
        <f t="shared" si="3"/>
        <v>0</v>
      </c>
    </row>
    <row r="200" spans="1:11" s="360" customFormat="1" x14ac:dyDescent="0.2">
      <c r="A200" s="363" t="s">
        <v>350</v>
      </c>
      <c r="B200" s="104"/>
      <c r="C200" s="105"/>
      <c r="D200" s="105"/>
      <c r="E200" s="105"/>
      <c r="F200" s="106"/>
      <c r="G200" s="107"/>
      <c r="H200" s="108"/>
      <c r="I200" s="173"/>
      <c r="J200" s="108"/>
      <c r="K200" s="109">
        <f t="shared" si="3"/>
        <v>0</v>
      </c>
    </row>
    <row r="201" spans="1:11" s="360" customFormat="1" x14ac:dyDescent="0.2">
      <c r="A201" s="363" t="s">
        <v>329</v>
      </c>
      <c r="B201" s="104"/>
      <c r="C201" s="105"/>
      <c r="D201" s="105"/>
      <c r="E201" s="105"/>
      <c r="F201" s="106"/>
      <c r="G201" s="107"/>
      <c r="H201" s="108"/>
      <c r="I201" s="173"/>
      <c r="J201" s="108"/>
      <c r="K201" s="109">
        <f t="shared" si="3"/>
        <v>0</v>
      </c>
    </row>
    <row r="202" spans="1:11" s="360" customFormat="1" x14ac:dyDescent="0.2">
      <c r="A202" s="363" t="s">
        <v>330</v>
      </c>
      <c r="B202" s="104"/>
      <c r="C202" s="105"/>
      <c r="D202" s="105"/>
      <c r="E202" s="105"/>
      <c r="F202" s="106"/>
      <c r="G202" s="107"/>
      <c r="H202" s="108"/>
      <c r="I202" s="173"/>
      <c r="J202" s="108"/>
      <c r="K202" s="109">
        <f t="shared" si="3"/>
        <v>0</v>
      </c>
    </row>
    <row r="203" spans="1:11" s="360" customFormat="1" x14ac:dyDescent="0.2">
      <c r="A203" s="363" t="s">
        <v>340</v>
      </c>
      <c r="B203" s="104"/>
      <c r="C203" s="105"/>
      <c r="D203" s="105"/>
      <c r="E203" s="105"/>
      <c r="F203" s="106"/>
      <c r="G203" s="107">
        <v>1</v>
      </c>
      <c r="H203" s="108"/>
      <c r="I203" s="173"/>
      <c r="J203" s="108"/>
      <c r="K203" s="109">
        <f t="shared" si="3"/>
        <v>1</v>
      </c>
    </row>
    <row r="204" spans="1:11" s="360" customFormat="1" x14ac:dyDescent="0.2">
      <c r="A204" s="363" t="s">
        <v>332</v>
      </c>
      <c r="B204" s="104"/>
      <c r="C204" s="105"/>
      <c r="D204" s="105"/>
      <c r="E204" s="105"/>
      <c r="F204" s="106"/>
      <c r="G204" s="107"/>
      <c r="H204" s="108"/>
      <c r="I204" s="173"/>
      <c r="J204" s="108"/>
      <c r="K204" s="109">
        <f t="shared" si="3"/>
        <v>0</v>
      </c>
    </row>
    <row r="205" spans="1:11" s="360" customFormat="1" x14ac:dyDescent="0.2">
      <c r="A205" s="363" t="s">
        <v>333</v>
      </c>
      <c r="B205" s="104"/>
      <c r="C205" s="105"/>
      <c r="D205" s="105"/>
      <c r="E205" s="105"/>
      <c r="F205" s="106"/>
      <c r="G205" s="107"/>
      <c r="H205" s="108"/>
      <c r="I205" s="173"/>
      <c r="J205" s="108"/>
      <c r="K205" s="109">
        <f t="shared" si="3"/>
        <v>0</v>
      </c>
    </row>
    <row r="206" spans="1:11" s="360" customFormat="1" x14ac:dyDescent="0.2">
      <c r="A206" s="363" t="s">
        <v>334</v>
      </c>
      <c r="B206" s="104"/>
      <c r="C206" s="105"/>
      <c r="D206" s="105"/>
      <c r="E206" s="105"/>
      <c r="F206" s="106"/>
      <c r="G206" s="107"/>
      <c r="H206" s="108"/>
      <c r="I206" s="173"/>
      <c r="J206" s="108"/>
      <c r="K206" s="109">
        <f t="shared" si="3"/>
        <v>0</v>
      </c>
    </row>
    <row r="207" spans="1:11" s="360" customFormat="1" x14ac:dyDescent="0.2">
      <c r="A207" s="363" t="s">
        <v>335</v>
      </c>
      <c r="B207" s="104">
        <v>11</v>
      </c>
      <c r="C207" s="105">
        <v>3</v>
      </c>
      <c r="D207" s="105"/>
      <c r="E207" s="105"/>
      <c r="F207" s="106">
        <v>16</v>
      </c>
      <c r="G207" s="107">
        <v>13</v>
      </c>
      <c r="H207" s="108">
        <v>2</v>
      </c>
      <c r="I207" s="173"/>
      <c r="J207" s="108"/>
      <c r="K207" s="109">
        <f t="shared" si="3"/>
        <v>42</v>
      </c>
    </row>
    <row r="208" spans="1:11" s="360" customFormat="1" x14ac:dyDescent="0.2">
      <c r="A208" s="363" t="s">
        <v>382</v>
      </c>
      <c r="B208" s="104"/>
      <c r="C208" s="105"/>
      <c r="D208" s="105"/>
      <c r="E208" s="105"/>
      <c r="F208" s="106"/>
      <c r="G208" s="107"/>
      <c r="H208" s="108"/>
      <c r="I208" s="173"/>
      <c r="J208" s="108"/>
      <c r="K208" s="109">
        <f t="shared" si="3"/>
        <v>0</v>
      </c>
    </row>
    <row r="209" spans="1:13" s="360" customFormat="1" x14ac:dyDescent="0.2">
      <c r="A209" s="363" t="s">
        <v>336</v>
      </c>
      <c r="B209" s="104">
        <v>7</v>
      </c>
      <c r="C209" s="105"/>
      <c r="D209" s="105"/>
      <c r="E209" s="105"/>
      <c r="F209" s="106"/>
      <c r="G209" s="107"/>
      <c r="H209" s="108"/>
      <c r="I209" s="173"/>
      <c r="J209" s="108"/>
      <c r="K209" s="109">
        <f t="shared" si="3"/>
        <v>7</v>
      </c>
    </row>
    <row r="210" spans="1:13" s="360" customFormat="1" x14ac:dyDescent="0.2">
      <c r="A210" s="363" t="s">
        <v>337</v>
      </c>
      <c r="B210" s="104"/>
      <c r="C210" s="105"/>
      <c r="D210" s="105"/>
      <c r="E210" s="105"/>
      <c r="F210" s="106"/>
      <c r="G210" s="107"/>
      <c r="H210" s="108"/>
      <c r="I210" s="173"/>
      <c r="J210" s="108"/>
      <c r="K210" s="109">
        <f t="shared" si="3"/>
        <v>0</v>
      </c>
    </row>
    <row r="211" spans="1:13" s="360" customFormat="1" x14ac:dyDescent="0.2">
      <c r="A211" s="363" t="s">
        <v>236</v>
      </c>
      <c r="B211" s="104"/>
      <c r="C211" s="105"/>
      <c r="D211" s="105"/>
      <c r="E211" s="105"/>
      <c r="F211" s="106"/>
      <c r="G211" s="107"/>
      <c r="H211" s="108"/>
      <c r="I211" s="173"/>
      <c r="J211" s="108"/>
      <c r="K211" s="109">
        <f t="shared" si="3"/>
        <v>0</v>
      </c>
    </row>
    <row r="212" spans="1:13" s="360" customFormat="1" x14ac:dyDescent="0.2">
      <c r="A212" s="363" t="s">
        <v>387</v>
      </c>
      <c r="B212" s="104"/>
      <c r="C212" s="105"/>
      <c r="D212" s="105"/>
      <c r="E212" s="105"/>
      <c r="F212" s="106"/>
      <c r="G212" s="107"/>
      <c r="H212" s="108"/>
      <c r="I212" s="173"/>
      <c r="J212" s="108"/>
      <c r="K212" s="109">
        <f t="shared" si="3"/>
        <v>0</v>
      </c>
      <c r="M212" s="95"/>
    </row>
    <row r="213" spans="1:13" s="360" customFormat="1" x14ac:dyDescent="0.2">
      <c r="A213" s="363" t="s">
        <v>355</v>
      </c>
      <c r="B213" s="104">
        <v>26</v>
      </c>
      <c r="C213" s="105">
        <v>1</v>
      </c>
      <c r="D213" s="105"/>
      <c r="E213" s="105">
        <v>1</v>
      </c>
      <c r="F213" s="106">
        <v>23</v>
      </c>
      <c r="G213" s="107">
        <v>15</v>
      </c>
      <c r="H213" s="108"/>
      <c r="I213" s="173">
        <v>5</v>
      </c>
      <c r="J213" s="108"/>
      <c r="K213" s="109">
        <f t="shared" si="3"/>
        <v>69</v>
      </c>
      <c r="M213" s="95"/>
    </row>
    <row r="214" spans="1:13" s="360" customFormat="1" x14ac:dyDescent="0.2">
      <c r="A214" s="363" t="s">
        <v>238</v>
      </c>
      <c r="B214" s="104"/>
      <c r="C214" s="105"/>
      <c r="D214" s="105"/>
      <c r="E214" s="105"/>
      <c r="F214" s="106"/>
      <c r="G214" s="107"/>
      <c r="H214" s="108"/>
      <c r="I214" s="173"/>
      <c r="J214" s="108"/>
      <c r="K214" s="109">
        <f t="shared" si="3"/>
        <v>0</v>
      </c>
    </row>
    <row r="215" spans="1:13" s="360" customFormat="1" x14ac:dyDescent="0.2">
      <c r="A215" s="363" t="s">
        <v>342</v>
      </c>
      <c r="B215" s="104"/>
      <c r="C215" s="105"/>
      <c r="D215" s="105"/>
      <c r="E215" s="105"/>
      <c r="F215" s="106"/>
      <c r="G215" s="107"/>
      <c r="H215" s="108"/>
      <c r="I215" s="173"/>
      <c r="J215" s="108"/>
      <c r="K215" s="109">
        <f t="shared" si="3"/>
        <v>0</v>
      </c>
    </row>
    <row r="216" spans="1:13" s="360" customFormat="1" x14ac:dyDescent="0.2">
      <c r="A216" s="363" t="s">
        <v>386</v>
      </c>
      <c r="B216" s="104"/>
      <c r="C216" s="105"/>
      <c r="D216" s="105"/>
      <c r="E216" s="105"/>
      <c r="F216" s="106"/>
      <c r="G216" s="107"/>
      <c r="H216" s="108"/>
      <c r="I216" s="173"/>
      <c r="J216" s="108"/>
      <c r="K216" s="109">
        <f t="shared" si="3"/>
        <v>0</v>
      </c>
    </row>
    <row r="217" spans="1:13" s="360" customFormat="1" x14ac:dyDescent="0.2">
      <c r="A217" s="363" t="s">
        <v>343</v>
      </c>
      <c r="B217" s="104"/>
      <c r="C217" s="105"/>
      <c r="D217" s="105"/>
      <c r="E217" s="105"/>
      <c r="F217" s="106"/>
      <c r="G217" s="107"/>
      <c r="H217" s="108"/>
      <c r="I217" s="173"/>
      <c r="J217" s="108"/>
      <c r="K217" s="109">
        <f t="shared" si="3"/>
        <v>0</v>
      </c>
    </row>
    <row r="218" spans="1:13" s="360" customFormat="1" x14ac:dyDescent="0.2">
      <c r="A218" s="363" t="s">
        <v>356</v>
      </c>
      <c r="B218" s="104"/>
      <c r="C218" s="105"/>
      <c r="D218" s="105"/>
      <c r="E218" s="105"/>
      <c r="F218" s="106"/>
      <c r="G218" s="107"/>
      <c r="H218" s="108"/>
      <c r="I218" s="173"/>
      <c r="J218" s="108"/>
      <c r="K218" s="109">
        <f t="shared" si="3"/>
        <v>0</v>
      </c>
    </row>
    <row r="219" spans="1:13" s="360" customFormat="1" x14ac:dyDescent="0.2">
      <c r="A219" s="363" t="s">
        <v>352</v>
      </c>
      <c r="B219" s="104"/>
      <c r="C219" s="105"/>
      <c r="D219" s="105"/>
      <c r="E219" s="105"/>
      <c r="F219" s="106"/>
      <c r="G219" s="107"/>
      <c r="H219" s="108"/>
      <c r="I219" s="173"/>
      <c r="J219" s="108"/>
      <c r="K219" s="109">
        <f t="shared" si="3"/>
        <v>0</v>
      </c>
    </row>
    <row r="220" spans="1:13" s="360" customFormat="1" x14ac:dyDescent="0.2">
      <c r="A220" s="363" t="s">
        <v>358</v>
      </c>
      <c r="B220" s="104">
        <v>2</v>
      </c>
      <c r="C220" s="105"/>
      <c r="D220" s="105"/>
      <c r="E220" s="105"/>
      <c r="F220" s="106"/>
      <c r="G220" s="107">
        <v>1</v>
      </c>
      <c r="H220" s="108"/>
      <c r="I220" s="173"/>
      <c r="J220" s="108"/>
      <c r="K220" s="109">
        <f t="shared" si="3"/>
        <v>3</v>
      </c>
    </row>
    <row r="221" spans="1:13" s="360" customFormat="1" x14ac:dyDescent="0.2">
      <c r="A221" s="363" t="s">
        <v>359</v>
      </c>
      <c r="B221" s="104">
        <v>2</v>
      </c>
      <c r="C221" s="105"/>
      <c r="D221" s="105"/>
      <c r="E221" s="105"/>
      <c r="F221" s="106"/>
      <c r="G221" s="107"/>
      <c r="H221" s="108"/>
      <c r="I221" s="173"/>
      <c r="J221" s="108"/>
      <c r="K221" s="109">
        <f t="shared" si="3"/>
        <v>2</v>
      </c>
    </row>
    <row r="222" spans="1:13" s="360" customFormat="1" x14ac:dyDescent="0.2">
      <c r="A222" s="363" t="s">
        <v>353</v>
      </c>
      <c r="B222" s="104"/>
      <c r="C222" s="105"/>
      <c r="D222" s="105"/>
      <c r="E222" s="105"/>
      <c r="F222" s="106"/>
      <c r="G222" s="107"/>
      <c r="H222" s="108"/>
      <c r="I222" s="173"/>
      <c r="J222" s="108"/>
      <c r="K222" s="109">
        <f t="shared" si="3"/>
        <v>0</v>
      </c>
    </row>
    <row r="223" spans="1:13" s="360" customFormat="1" x14ac:dyDescent="0.2">
      <c r="A223" s="363" t="s">
        <v>360</v>
      </c>
      <c r="B223" s="104"/>
      <c r="C223" s="105"/>
      <c r="D223" s="105"/>
      <c r="E223" s="105"/>
      <c r="F223" s="106"/>
      <c r="G223" s="107"/>
      <c r="H223" s="108"/>
      <c r="I223" s="173"/>
      <c r="J223" s="108"/>
      <c r="K223" s="109">
        <f t="shared" si="3"/>
        <v>0</v>
      </c>
    </row>
    <row r="224" spans="1:13" s="360" customFormat="1" x14ac:dyDescent="0.2">
      <c r="A224" s="363" t="s">
        <v>362</v>
      </c>
      <c r="B224" s="104"/>
      <c r="C224" s="105"/>
      <c r="D224" s="105"/>
      <c r="E224" s="105"/>
      <c r="F224" s="106"/>
      <c r="G224" s="107"/>
      <c r="H224" s="108"/>
      <c r="I224" s="173"/>
      <c r="J224" s="108"/>
      <c r="K224" s="109">
        <f t="shared" si="3"/>
        <v>0</v>
      </c>
    </row>
    <row r="225" spans="1:11" s="360" customFormat="1" x14ac:dyDescent="0.2">
      <c r="A225" s="363" t="s">
        <v>364</v>
      </c>
      <c r="B225" s="104"/>
      <c r="C225" s="105"/>
      <c r="D225" s="105"/>
      <c r="E225" s="105"/>
      <c r="F225" s="106"/>
      <c r="G225" s="107"/>
      <c r="H225" s="108"/>
      <c r="I225" s="173"/>
      <c r="J225" s="108"/>
      <c r="K225" s="109">
        <f t="shared" si="3"/>
        <v>0</v>
      </c>
    </row>
    <row r="226" spans="1:11" s="360" customFormat="1" x14ac:dyDescent="0.2">
      <c r="A226" s="363" t="s">
        <v>365</v>
      </c>
      <c r="B226" s="104"/>
      <c r="C226" s="105"/>
      <c r="D226" s="105"/>
      <c r="E226" s="105"/>
      <c r="F226" s="106"/>
      <c r="G226" s="107"/>
      <c r="H226" s="108"/>
      <c r="I226" s="173"/>
      <c r="J226" s="108"/>
      <c r="K226" s="109">
        <f t="shared" si="3"/>
        <v>0</v>
      </c>
    </row>
    <row r="227" spans="1:11" s="360" customFormat="1" x14ac:dyDescent="0.2">
      <c r="A227" s="363" t="s">
        <v>366</v>
      </c>
      <c r="B227" s="104"/>
      <c r="C227" s="105"/>
      <c r="D227" s="105"/>
      <c r="E227" s="105"/>
      <c r="F227" s="106"/>
      <c r="G227" s="107"/>
      <c r="H227" s="108"/>
      <c r="I227" s="173"/>
      <c r="J227" s="108"/>
      <c r="K227" s="109">
        <f t="shared" si="3"/>
        <v>0</v>
      </c>
    </row>
    <row r="228" spans="1:11" s="360" customFormat="1" x14ac:dyDescent="0.2">
      <c r="A228" s="363" t="s">
        <v>367</v>
      </c>
      <c r="B228" s="104"/>
      <c r="C228" s="105"/>
      <c r="D228" s="105"/>
      <c r="E228" s="105"/>
      <c r="F228" s="106"/>
      <c r="G228" s="107"/>
      <c r="H228" s="108"/>
      <c r="I228" s="173"/>
      <c r="J228" s="108"/>
      <c r="K228" s="109">
        <f t="shared" si="3"/>
        <v>0</v>
      </c>
    </row>
    <row r="229" spans="1:11" s="360" customFormat="1" x14ac:dyDescent="0.2">
      <c r="A229" s="363" t="s">
        <v>338</v>
      </c>
      <c r="B229" s="104"/>
      <c r="C229" s="105"/>
      <c r="D229" s="105"/>
      <c r="E229" s="105"/>
      <c r="F229" s="106"/>
      <c r="G229" s="107"/>
      <c r="H229" s="108"/>
      <c r="I229" s="173"/>
      <c r="J229" s="108"/>
      <c r="K229" s="109">
        <f t="shared" si="3"/>
        <v>0</v>
      </c>
    </row>
    <row r="230" spans="1:11" s="360" customFormat="1" x14ac:dyDescent="0.2">
      <c r="A230" s="363" t="s">
        <v>368</v>
      </c>
      <c r="B230" s="104"/>
      <c r="C230" s="105"/>
      <c r="D230" s="105"/>
      <c r="E230" s="105"/>
      <c r="F230" s="106"/>
      <c r="G230" s="107"/>
      <c r="H230" s="108"/>
      <c r="I230" s="173"/>
      <c r="J230" s="108"/>
      <c r="K230" s="109">
        <f t="shared" si="3"/>
        <v>0</v>
      </c>
    </row>
    <row r="231" spans="1:11" s="360" customFormat="1" x14ac:dyDescent="0.2">
      <c r="A231" s="363" t="s">
        <v>369</v>
      </c>
      <c r="B231" s="104">
        <v>3</v>
      </c>
      <c r="C231" s="105"/>
      <c r="D231" s="105"/>
      <c r="E231" s="105">
        <v>11</v>
      </c>
      <c r="F231" s="106">
        <v>29</v>
      </c>
      <c r="G231" s="107">
        <v>2</v>
      </c>
      <c r="H231" s="108">
        <v>3</v>
      </c>
      <c r="I231" s="173"/>
      <c r="J231" s="108"/>
      <c r="K231" s="109">
        <f t="shared" si="3"/>
        <v>37</v>
      </c>
    </row>
    <row r="232" spans="1:11" s="360" customFormat="1" x14ac:dyDescent="0.2">
      <c r="A232" s="363" t="s">
        <v>370</v>
      </c>
      <c r="B232" s="104"/>
      <c r="C232" s="105"/>
      <c r="D232" s="105"/>
      <c r="E232" s="105"/>
      <c r="F232" s="106"/>
      <c r="G232" s="107"/>
      <c r="H232" s="108"/>
      <c r="I232" s="173"/>
      <c r="J232" s="108"/>
      <c r="K232" s="109">
        <f t="shared" si="3"/>
        <v>0</v>
      </c>
    </row>
    <row r="233" spans="1:11" s="360" customFormat="1" x14ac:dyDescent="0.2">
      <c r="A233" s="363" t="s">
        <v>371</v>
      </c>
      <c r="B233" s="104"/>
      <c r="C233" s="105"/>
      <c r="D233" s="105"/>
      <c r="E233" s="105"/>
      <c r="F233" s="106"/>
      <c r="G233" s="107"/>
      <c r="H233" s="108"/>
      <c r="I233" s="173"/>
      <c r="J233" s="108"/>
      <c r="K233" s="109">
        <f t="shared" si="3"/>
        <v>0</v>
      </c>
    </row>
    <row r="234" spans="1:11" s="360" customFormat="1" x14ac:dyDescent="0.2">
      <c r="A234" s="363" t="s">
        <v>372</v>
      </c>
      <c r="B234" s="104"/>
      <c r="C234" s="105"/>
      <c r="D234" s="105"/>
      <c r="E234" s="105"/>
      <c r="F234" s="106"/>
      <c r="G234" s="107"/>
      <c r="H234" s="108"/>
      <c r="I234" s="173"/>
      <c r="J234" s="108"/>
      <c r="K234" s="109">
        <f t="shared" si="3"/>
        <v>0</v>
      </c>
    </row>
    <row r="235" spans="1:11" s="360" customFormat="1" x14ac:dyDescent="0.2">
      <c r="A235" s="363" t="s">
        <v>373</v>
      </c>
      <c r="B235" s="104"/>
      <c r="C235" s="105"/>
      <c r="D235" s="105"/>
      <c r="E235" s="105"/>
      <c r="F235" s="106"/>
      <c r="G235" s="107"/>
      <c r="H235" s="108"/>
      <c r="I235" s="173"/>
      <c r="J235" s="108"/>
      <c r="K235" s="109">
        <f t="shared" si="3"/>
        <v>0</v>
      </c>
    </row>
    <row r="236" spans="1:11" s="360" customFormat="1" x14ac:dyDescent="0.2">
      <c r="A236" s="363" t="s">
        <v>374</v>
      </c>
      <c r="B236" s="104"/>
      <c r="C236" s="105"/>
      <c r="D236" s="105"/>
      <c r="E236" s="105">
        <v>10</v>
      </c>
      <c r="F236" s="106">
        <v>26</v>
      </c>
      <c r="G236" s="107"/>
      <c r="H236" s="108"/>
      <c r="I236" s="173"/>
      <c r="J236" s="108"/>
      <c r="K236" s="109">
        <f t="shared" si="3"/>
        <v>26</v>
      </c>
    </row>
    <row r="237" spans="1:11" s="360" customFormat="1" x14ac:dyDescent="0.2">
      <c r="A237" s="363" t="s">
        <v>480</v>
      </c>
      <c r="B237" s="104"/>
      <c r="C237" s="105"/>
      <c r="D237" s="105"/>
      <c r="E237" s="105"/>
      <c r="F237" s="106"/>
      <c r="G237" s="107"/>
      <c r="H237" s="108"/>
      <c r="I237" s="173"/>
      <c r="J237" s="108"/>
      <c r="K237" s="109">
        <f t="shared" si="3"/>
        <v>0</v>
      </c>
    </row>
    <row r="238" spans="1:11" s="360" customFormat="1" x14ac:dyDescent="0.2">
      <c r="A238" s="363" t="s">
        <v>194</v>
      </c>
      <c r="B238" s="104"/>
      <c r="C238" s="105"/>
      <c r="D238" s="105"/>
      <c r="E238" s="105"/>
      <c r="F238" s="106"/>
      <c r="G238" s="107"/>
      <c r="H238" s="108"/>
      <c r="I238" s="173"/>
      <c r="J238" s="108"/>
      <c r="K238" s="109">
        <f t="shared" si="3"/>
        <v>0</v>
      </c>
    </row>
    <row r="239" spans="1:11" s="360" customFormat="1" x14ac:dyDescent="0.2">
      <c r="A239" s="363" t="s">
        <v>380</v>
      </c>
      <c r="B239" s="104">
        <v>5</v>
      </c>
      <c r="C239" s="105">
        <v>2</v>
      </c>
      <c r="D239" s="105"/>
      <c r="E239" s="105"/>
      <c r="F239" s="106">
        <v>1</v>
      </c>
      <c r="G239" s="107">
        <v>2</v>
      </c>
      <c r="H239" s="108"/>
      <c r="I239" s="173"/>
      <c r="J239" s="108"/>
      <c r="K239" s="109">
        <f t="shared" si="3"/>
        <v>8</v>
      </c>
    </row>
    <row r="240" spans="1:11" s="360" customFormat="1" x14ac:dyDescent="0.2">
      <c r="A240" s="363" t="s">
        <v>214</v>
      </c>
      <c r="B240" s="104"/>
      <c r="C240" s="105"/>
      <c r="D240" s="105"/>
      <c r="E240" s="105"/>
      <c r="F240" s="106"/>
      <c r="G240" s="107"/>
      <c r="H240" s="108"/>
      <c r="I240" s="173"/>
      <c r="J240" s="108"/>
      <c r="K240" s="109">
        <f t="shared" si="3"/>
        <v>0</v>
      </c>
    </row>
    <row r="241" spans="1:13" s="360" customFormat="1" x14ac:dyDescent="0.2">
      <c r="A241" s="363" t="s">
        <v>235</v>
      </c>
      <c r="B241" s="104"/>
      <c r="C241" s="105"/>
      <c r="D241" s="105"/>
      <c r="E241" s="105"/>
      <c r="F241" s="106"/>
      <c r="G241" s="107"/>
      <c r="H241" s="108"/>
      <c r="I241" s="173"/>
      <c r="J241" s="108"/>
      <c r="K241" s="109">
        <f t="shared" si="3"/>
        <v>0</v>
      </c>
    </row>
    <row r="242" spans="1:13" s="360" customFormat="1" x14ac:dyDescent="0.2">
      <c r="A242" s="363" t="s">
        <v>278</v>
      </c>
      <c r="B242" s="104"/>
      <c r="C242" s="105"/>
      <c r="D242" s="105"/>
      <c r="E242" s="105"/>
      <c r="F242" s="106"/>
      <c r="G242" s="107"/>
      <c r="H242" s="108"/>
      <c r="I242" s="173"/>
      <c r="J242" s="108"/>
      <c r="K242" s="109">
        <f t="shared" si="3"/>
        <v>0</v>
      </c>
    </row>
    <row r="243" spans="1:13" s="360" customFormat="1" x14ac:dyDescent="0.2">
      <c r="A243" s="363" t="s">
        <v>361</v>
      </c>
      <c r="B243" s="104"/>
      <c r="C243" s="105"/>
      <c r="D243" s="105"/>
      <c r="E243" s="105"/>
      <c r="F243" s="106"/>
      <c r="G243" s="107"/>
      <c r="H243" s="108"/>
      <c r="I243" s="173"/>
      <c r="J243" s="108"/>
      <c r="K243" s="109">
        <f t="shared" si="3"/>
        <v>0</v>
      </c>
    </row>
    <row r="244" spans="1:13" s="360" customFormat="1" x14ac:dyDescent="0.2">
      <c r="A244" s="363" t="s">
        <v>339</v>
      </c>
      <c r="B244" s="104"/>
      <c r="C244" s="105"/>
      <c r="D244" s="105"/>
      <c r="E244" s="105"/>
      <c r="F244" s="106"/>
      <c r="G244" s="107">
        <v>3</v>
      </c>
      <c r="H244" s="108">
        <v>2</v>
      </c>
      <c r="I244" s="173"/>
      <c r="J244" s="108"/>
      <c r="K244" s="109">
        <f t="shared" si="3"/>
        <v>5</v>
      </c>
    </row>
    <row r="245" spans="1:13" s="360" customFormat="1" x14ac:dyDescent="0.2">
      <c r="A245" s="363" t="s">
        <v>68</v>
      </c>
      <c r="B245" s="104"/>
      <c r="C245" s="105"/>
      <c r="D245" s="105"/>
      <c r="E245" s="105"/>
      <c r="F245" s="106"/>
      <c r="G245" s="107"/>
      <c r="H245" s="108"/>
      <c r="I245" s="173"/>
      <c r="J245" s="108"/>
      <c r="K245" s="109">
        <f t="shared" si="3"/>
        <v>0</v>
      </c>
    </row>
    <row r="246" spans="1:13" s="360" customFormat="1" x14ac:dyDescent="0.2">
      <c r="A246" s="363" t="s">
        <v>184</v>
      </c>
      <c r="B246" s="104"/>
      <c r="C246" s="105"/>
      <c r="D246" s="105"/>
      <c r="E246" s="105"/>
      <c r="F246" s="106"/>
      <c r="G246" s="107"/>
      <c r="H246" s="108"/>
      <c r="I246" s="173"/>
      <c r="J246" s="108"/>
      <c r="K246" s="109">
        <f t="shared" si="3"/>
        <v>0</v>
      </c>
    </row>
    <row r="247" spans="1:13" s="360" customFormat="1" x14ac:dyDescent="0.2">
      <c r="A247" s="363" t="s">
        <v>375</v>
      </c>
      <c r="B247" s="104"/>
      <c r="C247" s="105"/>
      <c r="D247" s="105"/>
      <c r="E247" s="105"/>
      <c r="F247" s="106"/>
      <c r="G247" s="107"/>
      <c r="H247" s="108"/>
      <c r="I247" s="173"/>
      <c r="J247" s="108"/>
      <c r="K247" s="109">
        <f t="shared" si="3"/>
        <v>0</v>
      </c>
    </row>
    <row r="248" spans="1:13" s="360" customFormat="1" x14ac:dyDescent="0.2">
      <c r="A248" s="363" t="s">
        <v>376</v>
      </c>
      <c r="B248" s="104"/>
      <c r="C248" s="105"/>
      <c r="D248" s="105"/>
      <c r="E248" s="105"/>
      <c r="F248" s="106"/>
      <c r="G248" s="107"/>
      <c r="H248" s="108"/>
      <c r="I248" s="173"/>
      <c r="J248" s="108"/>
      <c r="K248" s="109">
        <f t="shared" si="3"/>
        <v>0</v>
      </c>
    </row>
    <row r="249" spans="1:13" s="360" customFormat="1" x14ac:dyDescent="0.2">
      <c r="A249" s="363" t="s">
        <v>381</v>
      </c>
      <c r="B249" s="104"/>
      <c r="C249" s="105"/>
      <c r="D249" s="105"/>
      <c r="E249" s="105"/>
      <c r="F249" s="106"/>
      <c r="G249" s="107"/>
      <c r="H249" s="108"/>
      <c r="I249" s="173"/>
      <c r="J249" s="108"/>
      <c r="K249" s="109">
        <f t="shared" si="3"/>
        <v>0</v>
      </c>
    </row>
    <row r="250" spans="1:13" s="360" customFormat="1" x14ac:dyDescent="0.2">
      <c r="A250" s="363" t="s">
        <v>384</v>
      </c>
      <c r="B250" s="104"/>
      <c r="C250" s="105"/>
      <c r="D250" s="105"/>
      <c r="E250" s="105"/>
      <c r="F250" s="106"/>
      <c r="G250" s="107"/>
      <c r="H250" s="108"/>
      <c r="I250" s="173"/>
      <c r="J250" s="108"/>
      <c r="K250" s="109">
        <f t="shared" si="3"/>
        <v>0</v>
      </c>
    </row>
    <row r="251" spans="1:13" s="360" customFormat="1" x14ac:dyDescent="0.2">
      <c r="A251" s="363" t="s">
        <v>327</v>
      </c>
      <c r="B251" s="104"/>
      <c r="C251" s="105"/>
      <c r="D251" s="105"/>
      <c r="E251" s="105"/>
      <c r="F251" s="106"/>
      <c r="G251" s="107"/>
      <c r="H251" s="108"/>
      <c r="I251" s="173"/>
      <c r="J251" s="108"/>
      <c r="K251" s="109">
        <f t="shared" si="3"/>
        <v>0</v>
      </c>
    </row>
    <row r="252" spans="1:13" s="360" customFormat="1" x14ac:dyDescent="0.2">
      <c r="A252" s="363" t="s">
        <v>234</v>
      </c>
      <c r="B252" s="104"/>
      <c r="C252" s="105"/>
      <c r="D252" s="105"/>
      <c r="E252" s="105"/>
      <c r="F252" s="106"/>
      <c r="G252" s="107"/>
      <c r="H252" s="108"/>
      <c r="I252" s="173"/>
      <c r="J252" s="108"/>
      <c r="K252" s="109">
        <f t="shared" si="3"/>
        <v>0</v>
      </c>
    </row>
    <row r="253" spans="1:13" s="360" customFormat="1" x14ac:dyDescent="0.2">
      <c r="A253" s="363" t="s">
        <v>385</v>
      </c>
      <c r="B253" s="104"/>
      <c r="C253" s="105"/>
      <c r="D253" s="105"/>
      <c r="E253" s="105"/>
      <c r="F253" s="106"/>
      <c r="G253" s="107"/>
      <c r="H253" s="108"/>
      <c r="I253" s="173"/>
      <c r="J253" s="108"/>
      <c r="K253" s="109">
        <f t="shared" si="3"/>
        <v>0</v>
      </c>
    </row>
    <row r="254" spans="1:13" s="360" customFormat="1" x14ac:dyDescent="0.2">
      <c r="A254" s="363" t="s">
        <v>54</v>
      </c>
      <c r="B254" s="207"/>
      <c r="C254" s="105"/>
      <c r="D254" s="105"/>
      <c r="E254" s="105"/>
      <c r="F254" s="208"/>
      <c r="G254" s="209"/>
      <c r="H254" s="110"/>
      <c r="I254" s="210"/>
      <c r="J254" s="110"/>
      <c r="K254" s="109">
        <f t="shared" si="3"/>
        <v>0</v>
      </c>
    </row>
    <row r="255" spans="1:13" ht="13.5" thickBot="1" x14ac:dyDescent="0.25">
      <c r="A255" s="364" t="s">
        <v>75</v>
      </c>
      <c r="B255" s="365">
        <f t="shared" ref="B255:K255" si="4">SUM(B4:B254)</f>
        <v>189</v>
      </c>
      <c r="C255" s="366">
        <f t="shared" si="4"/>
        <v>27</v>
      </c>
      <c r="D255" s="366">
        <f t="shared" si="4"/>
        <v>0</v>
      </c>
      <c r="E255" s="366">
        <f t="shared" si="4"/>
        <v>49</v>
      </c>
      <c r="F255" s="367">
        <f t="shared" si="4"/>
        <v>209</v>
      </c>
      <c r="G255" s="135">
        <f t="shared" si="4"/>
        <v>90</v>
      </c>
      <c r="H255" s="308">
        <f>SUM(H4:H254)</f>
        <v>19</v>
      </c>
      <c r="I255" s="368">
        <f t="shared" si="4"/>
        <v>11</v>
      </c>
      <c r="J255" s="308">
        <f t="shared" si="4"/>
        <v>5</v>
      </c>
      <c r="K255" s="369">
        <f t="shared" si="4"/>
        <v>523</v>
      </c>
      <c r="M255" s="360"/>
    </row>
    <row r="256" spans="1:13" x14ac:dyDescent="0.2">
      <c r="M256" s="360"/>
    </row>
    <row r="257" spans="1:13" ht="30" customHeight="1" x14ac:dyDescent="0.2">
      <c r="A257" s="614" t="s">
        <v>560</v>
      </c>
      <c r="B257" s="614"/>
      <c r="C257" s="614"/>
      <c r="D257" s="614"/>
      <c r="E257" s="614"/>
      <c r="F257" s="614"/>
      <c r="G257" s="614"/>
      <c r="H257" s="614"/>
      <c r="I257" s="614"/>
      <c r="J257" s="614"/>
      <c r="K257" s="614"/>
    </row>
    <row r="258" spans="1:13" ht="15" customHeight="1" x14ac:dyDescent="0.2">
      <c r="A258" s="614" t="s">
        <v>561</v>
      </c>
      <c r="B258" s="614"/>
      <c r="C258" s="614"/>
      <c r="D258" s="614"/>
      <c r="E258" s="614"/>
      <c r="F258" s="614"/>
      <c r="G258" s="614"/>
      <c r="H258" s="614"/>
      <c r="I258" s="614"/>
      <c r="J258" s="614"/>
      <c r="K258" s="614"/>
      <c r="M258" s="360"/>
    </row>
    <row r="259" spans="1:13" ht="25.5" customHeight="1" x14ac:dyDescent="0.2">
      <c r="A259" s="614" t="s">
        <v>562</v>
      </c>
      <c r="B259" s="614"/>
      <c r="C259" s="614"/>
      <c r="D259" s="614"/>
      <c r="E259" s="614"/>
      <c r="F259" s="614"/>
      <c r="G259" s="614"/>
      <c r="H259" s="614"/>
      <c r="I259" s="614"/>
      <c r="J259" s="614"/>
      <c r="K259" s="614"/>
      <c r="M259" s="360"/>
    </row>
    <row r="260" spans="1:13" ht="15" customHeight="1" x14ac:dyDescent="0.2">
      <c r="A260" s="614" t="s">
        <v>563</v>
      </c>
      <c r="B260" s="614"/>
      <c r="C260" s="614"/>
      <c r="D260" s="614"/>
      <c r="E260" s="614"/>
      <c r="F260" s="614"/>
      <c r="G260" s="614"/>
      <c r="H260" s="614"/>
      <c r="I260" s="614"/>
      <c r="J260" s="614"/>
      <c r="K260" s="614"/>
      <c r="M260" s="360"/>
    </row>
    <row r="261" spans="1:13" ht="26.25" customHeight="1" x14ac:dyDescent="0.2">
      <c r="A261" s="636" t="s">
        <v>543</v>
      </c>
      <c r="B261" s="636"/>
      <c r="C261" s="636"/>
      <c r="D261" s="636"/>
      <c r="E261" s="636"/>
      <c r="F261" s="636"/>
      <c r="G261" s="636"/>
      <c r="H261" s="636"/>
      <c r="I261" s="636"/>
      <c r="J261" s="636"/>
      <c r="K261" s="636"/>
    </row>
    <row r="262" spans="1:13" ht="26.25" customHeight="1" x14ac:dyDescent="0.2">
      <c r="A262" s="533" t="s">
        <v>410</v>
      </c>
      <c r="B262" s="533"/>
      <c r="C262" s="533"/>
      <c r="D262" s="533"/>
      <c r="E262" s="533"/>
      <c r="F262" s="533"/>
      <c r="G262" s="533"/>
      <c r="H262" s="533"/>
      <c r="I262" s="533"/>
      <c r="J262" s="533"/>
      <c r="K262" s="533"/>
    </row>
    <row r="263" spans="1:13" ht="25.5" customHeight="1" x14ac:dyDescent="0.2">
      <c r="A263" s="533" t="s">
        <v>537</v>
      </c>
      <c r="B263" s="533"/>
      <c r="C263" s="533"/>
      <c r="D263" s="533"/>
      <c r="E263" s="533"/>
      <c r="F263" s="533"/>
      <c r="G263" s="533"/>
      <c r="H263" s="533"/>
      <c r="I263" s="533"/>
      <c r="J263" s="533"/>
      <c r="K263" s="533"/>
    </row>
  </sheetData>
  <sortState ref="A4:A253">
    <sortCondition ref="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workbookViewId="0">
      <selection activeCell="A2" sqref="A2:A3"/>
    </sheetView>
  </sheetViews>
  <sheetFormatPr defaultRowHeight="15" x14ac:dyDescent="0.25"/>
  <cols>
    <col min="1" max="1" width="32.7109375" customWidth="1"/>
    <col min="2" max="2" width="12.7109375" customWidth="1"/>
    <col min="3" max="3" width="12.7109375" style="262" customWidth="1"/>
    <col min="4" max="4" width="12.7109375" customWidth="1"/>
    <col min="5" max="5" width="12.7109375" style="262" customWidth="1"/>
    <col min="6" max="6" width="12.7109375" customWidth="1"/>
    <col min="7" max="7" width="12.7109375" style="262" customWidth="1"/>
    <col min="8" max="8" width="12.7109375" customWidth="1"/>
    <col min="9" max="9" width="12.7109375" style="262" customWidth="1"/>
    <col min="10" max="10" width="12.7109375" customWidth="1"/>
    <col min="11" max="11" width="12.7109375" style="262" customWidth="1"/>
    <col min="12" max="15" width="10.7109375" customWidth="1"/>
  </cols>
  <sheetData>
    <row r="1" spans="1:11" ht="42.75" customHeight="1" x14ac:dyDescent="0.25">
      <c r="A1" s="672" t="s">
        <v>459</v>
      </c>
      <c r="B1" s="673"/>
      <c r="C1" s="673"/>
      <c r="D1" s="673"/>
      <c r="E1" s="673"/>
      <c r="F1" s="673"/>
      <c r="G1" s="673"/>
      <c r="H1" s="673"/>
      <c r="I1" s="673"/>
      <c r="J1" s="673"/>
      <c r="K1" s="674"/>
    </row>
    <row r="2" spans="1:11" ht="15" customHeight="1" x14ac:dyDescent="0.25">
      <c r="A2" s="675" t="s">
        <v>594</v>
      </c>
      <c r="B2" s="621" t="s">
        <v>0</v>
      </c>
      <c r="C2" s="621"/>
      <c r="D2" s="621" t="s">
        <v>2</v>
      </c>
      <c r="E2" s="621"/>
      <c r="F2" s="621" t="s">
        <v>1</v>
      </c>
      <c r="G2" s="621"/>
      <c r="H2" s="621" t="s">
        <v>3</v>
      </c>
      <c r="I2" s="621"/>
      <c r="J2" s="670" t="s">
        <v>433</v>
      </c>
      <c r="K2" s="671"/>
    </row>
    <row r="3" spans="1:11" ht="15" customHeight="1" thickBot="1" x14ac:dyDescent="0.3">
      <c r="A3" s="676"/>
      <c r="B3" s="240" t="s">
        <v>454</v>
      </c>
      <c r="C3" s="259" t="s">
        <v>455</v>
      </c>
      <c r="D3" s="240" t="s">
        <v>454</v>
      </c>
      <c r="E3" s="259" t="s">
        <v>455</v>
      </c>
      <c r="F3" s="240" t="s">
        <v>454</v>
      </c>
      <c r="G3" s="259" t="s">
        <v>455</v>
      </c>
      <c r="H3" s="240" t="s">
        <v>454</v>
      </c>
      <c r="I3" s="259" t="s">
        <v>455</v>
      </c>
      <c r="J3" s="372" t="s">
        <v>454</v>
      </c>
      <c r="K3" s="263" t="s">
        <v>455</v>
      </c>
    </row>
    <row r="4" spans="1:11" x14ac:dyDescent="0.25">
      <c r="A4" s="77" t="s">
        <v>579</v>
      </c>
      <c r="B4" s="677"/>
      <c r="C4" s="677"/>
      <c r="D4" s="677"/>
      <c r="E4" s="677"/>
      <c r="F4" s="677"/>
      <c r="G4" s="677"/>
      <c r="H4" s="677"/>
      <c r="I4" s="677"/>
      <c r="J4" s="677"/>
      <c r="K4" s="264"/>
    </row>
    <row r="5" spans="1:11" ht="45" customHeight="1" x14ac:dyDescent="0.25">
      <c r="A5" s="70" t="s">
        <v>453</v>
      </c>
      <c r="B5" s="218">
        <f>6/107</f>
        <v>5.6074766355140186E-2</v>
      </c>
      <c r="C5" s="393">
        <v>6</v>
      </c>
      <c r="D5" s="69"/>
      <c r="E5" s="69"/>
      <c r="F5" s="218">
        <f>11/141</f>
        <v>7.8014184397163122E-2</v>
      </c>
      <c r="G5" s="394">
        <v>11</v>
      </c>
      <c r="H5" s="395">
        <f>8/11</f>
        <v>0.72727272727272729</v>
      </c>
      <c r="I5" s="396">
        <v>8</v>
      </c>
      <c r="J5" s="238">
        <f>25/259</f>
        <v>9.6525096525096526E-2</v>
      </c>
      <c r="K5" s="228">
        <v>25</v>
      </c>
    </row>
    <row r="6" spans="1:11" ht="51.75" x14ac:dyDescent="0.25">
      <c r="A6" s="70" t="s">
        <v>451</v>
      </c>
      <c r="B6" s="69"/>
      <c r="C6" s="260"/>
      <c r="D6" s="69"/>
      <c r="E6" s="260"/>
      <c r="F6" s="69"/>
      <c r="G6" s="260"/>
      <c r="H6" s="397">
        <f>8/11</f>
        <v>0.72727272727272729</v>
      </c>
      <c r="I6" s="396">
        <v>8</v>
      </c>
      <c r="J6" s="398">
        <v>0.72729999999999995</v>
      </c>
      <c r="K6" s="228">
        <v>8</v>
      </c>
    </row>
    <row r="7" spans="1:11" x14ac:dyDescent="0.25">
      <c r="A7" s="67" t="s">
        <v>580</v>
      </c>
      <c r="B7" s="669"/>
      <c r="C7" s="669"/>
      <c r="D7" s="669"/>
      <c r="E7" s="669"/>
      <c r="F7" s="669"/>
      <c r="G7" s="669"/>
      <c r="H7" s="669"/>
      <c r="I7" s="669"/>
      <c r="J7" s="669"/>
      <c r="K7" s="265"/>
    </row>
    <row r="8" spans="1:11" ht="45" customHeight="1" x14ac:dyDescent="0.25">
      <c r="A8" s="70" t="s">
        <v>453</v>
      </c>
      <c r="B8" s="218">
        <f>19/187</f>
        <v>0.10160427807486631</v>
      </c>
      <c r="C8" s="394">
        <v>19</v>
      </c>
      <c r="D8" s="69"/>
      <c r="E8" s="69"/>
      <c r="F8" s="218">
        <f>14/211</f>
        <v>6.6350710900473939E-2</v>
      </c>
      <c r="G8" s="394">
        <v>14</v>
      </c>
      <c r="H8" s="218">
        <f>5/14</f>
        <v>0.35714285714285715</v>
      </c>
      <c r="I8" s="396">
        <v>5</v>
      </c>
      <c r="J8" s="238">
        <f>38/412</f>
        <v>9.2233009708737865E-2</v>
      </c>
      <c r="K8" s="228">
        <v>38</v>
      </c>
    </row>
    <row r="9" spans="1:11" ht="51.75" x14ac:dyDescent="0.25">
      <c r="A9" s="70" t="s">
        <v>452</v>
      </c>
      <c r="B9" s="69"/>
      <c r="C9" s="260"/>
      <c r="D9" s="69"/>
      <c r="E9" s="260"/>
      <c r="F9" s="69"/>
      <c r="G9" s="260"/>
      <c r="H9" s="218">
        <f>5/14</f>
        <v>0.35714285714285715</v>
      </c>
      <c r="I9" s="396">
        <v>5</v>
      </c>
      <c r="J9" s="238">
        <v>0.35699999999999998</v>
      </c>
      <c r="K9" s="228">
        <v>5</v>
      </c>
    </row>
    <row r="10" spans="1:11" x14ac:dyDescent="0.25">
      <c r="A10" s="67" t="s">
        <v>581</v>
      </c>
      <c r="B10" s="669"/>
      <c r="C10" s="669"/>
      <c r="D10" s="669"/>
      <c r="E10" s="669"/>
      <c r="F10" s="669"/>
      <c r="G10" s="669"/>
      <c r="H10" s="669"/>
      <c r="I10" s="669"/>
      <c r="J10" s="669"/>
      <c r="K10" s="265"/>
    </row>
    <row r="11" spans="1:11" ht="45" customHeight="1" x14ac:dyDescent="0.25">
      <c r="A11" s="70" t="s">
        <v>453</v>
      </c>
      <c r="B11" s="239">
        <f>45/176</f>
        <v>0.25568181818181818</v>
      </c>
      <c r="C11" s="399">
        <v>45</v>
      </c>
      <c r="D11" s="69"/>
      <c r="E11" s="69"/>
      <c r="F11" s="239">
        <f>47/152</f>
        <v>0.30921052631578949</v>
      </c>
      <c r="G11" s="399">
        <v>47</v>
      </c>
      <c r="H11" s="219">
        <v>0</v>
      </c>
      <c r="I11" s="400">
        <v>0</v>
      </c>
      <c r="J11" s="238">
        <f>92/329</f>
        <v>0.2796352583586626</v>
      </c>
      <c r="K11" s="228">
        <v>92</v>
      </c>
    </row>
    <row r="12" spans="1:11" ht="51.75" x14ac:dyDescent="0.25">
      <c r="A12" s="70" t="s">
        <v>452</v>
      </c>
      <c r="B12" s="69"/>
      <c r="C12" s="260"/>
      <c r="D12" s="69"/>
      <c r="E12" s="260"/>
      <c r="F12" s="69"/>
      <c r="G12" s="260"/>
      <c r="H12" s="219">
        <v>0</v>
      </c>
      <c r="I12" s="400">
        <v>0</v>
      </c>
      <c r="J12" s="238">
        <v>0</v>
      </c>
      <c r="K12" s="228">
        <v>0</v>
      </c>
    </row>
    <row r="13" spans="1:11" x14ac:dyDescent="0.25">
      <c r="A13" s="67" t="s">
        <v>582</v>
      </c>
      <c r="B13" s="669"/>
      <c r="C13" s="669"/>
      <c r="D13" s="669"/>
      <c r="E13" s="669"/>
      <c r="F13" s="669"/>
      <c r="G13" s="669"/>
      <c r="H13" s="669"/>
      <c r="I13" s="669"/>
      <c r="J13" s="669"/>
      <c r="K13" s="265"/>
    </row>
    <row r="14" spans="1:11" ht="39" x14ac:dyDescent="0.25">
      <c r="A14" s="70" t="s">
        <v>453</v>
      </c>
      <c r="B14" s="239">
        <f>9/103</f>
        <v>8.7378640776699032E-2</v>
      </c>
      <c r="C14" s="399">
        <v>9</v>
      </c>
      <c r="D14" s="69"/>
      <c r="E14" s="69"/>
      <c r="F14" s="239">
        <f>6/104</f>
        <v>5.7692307692307696E-2</v>
      </c>
      <c r="G14" s="399">
        <v>6</v>
      </c>
      <c r="H14" s="219">
        <f>1/7</f>
        <v>0.14285714285714285</v>
      </c>
      <c r="I14" s="401">
        <v>1</v>
      </c>
      <c r="J14" s="238">
        <f>16/214</f>
        <v>7.476635514018691E-2</v>
      </c>
      <c r="K14" s="228">
        <v>16</v>
      </c>
    </row>
    <row r="15" spans="1:11" ht="51.75" x14ac:dyDescent="0.25">
      <c r="A15" s="70" t="s">
        <v>452</v>
      </c>
      <c r="B15" s="69"/>
      <c r="C15" s="260"/>
      <c r="D15" s="69"/>
      <c r="E15" s="260"/>
      <c r="F15" s="69"/>
      <c r="G15" s="260"/>
      <c r="H15" s="219">
        <f>1/7</f>
        <v>0.14285714285714285</v>
      </c>
      <c r="I15" s="401">
        <v>1</v>
      </c>
      <c r="J15" s="238">
        <v>0.14299999999999999</v>
      </c>
      <c r="K15" s="228">
        <v>1</v>
      </c>
    </row>
    <row r="16" spans="1:11" s="222" customFormat="1" ht="30" customHeight="1" x14ac:dyDescent="0.25">
      <c r="A16" s="67" t="s">
        <v>583</v>
      </c>
      <c r="B16" s="669"/>
      <c r="C16" s="669"/>
      <c r="D16" s="669"/>
      <c r="E16" s="669"/>
      <c r="F16" s="669"/>
      <c r="G16" s="669"/>
      <c r="H16" s="669"/>
      <c r="I16" s="669"/>
      <c r="J16" s="669"/>
      <c r="K16" s="265"/>
    </row>
    <row r="17" spans="1:11" ht="15" customHeight="1" x14ac:dyDescent="0.25">
      <c r="A17" s="70" t="s">
        <v>453</v>
      </c>
      <c r="B17" s="239">
        <f>29/341</f>
        <v>8.5043988269794715E-2</v>
      </c>
      <c r="C17" s="399">
        <v>29</v>
      </c>
      <c r="D17" s="69"/>
      <c r="E17" s="69"/>
      <c r="F17" s="239">
        <f>5/114</f>
        <v>4.3859649122807015E-2</v>
      </c>
      <c r="G17" s="399">
        <v>5</v>
      </c>
      <c r="H17" s="402">
        <f>0/3</f>
        <v>0</v>
      </c>
      <c r="I17" s="403">
        <v>0</v>
      </c>
      <c r="J17" s="238">
        <f>34/458</f>
        <v>7.4235807860262015E-2</v>
      </c>
      <c r="K17" s="228">
        <v>34</v>
      </c>
    </row>
    <row r="18" spans="1:11" ht="51.75" x14ac:dyDescent="0.25">
      <c r="A18" s="70" t="s">
        <v>452</v>
      </c>
      <c r="B18" s="69"/>
      <c r="C18" s="260"/>
      <c r="D18" s="69"/>
      <c r="E18" s="260"/>
      <c r="F18" s="69"/>
      <c r="G18" s="260"/>
      <c r="H18" s="402">
        <f>0/3</f>
        <v>0</v>
      </c>
      <c r="I18" s="403">
        <v>0</v>
      </c>
      <c r="J18" s="238">
        <v>0</v>
      </c>
      <c r="K18" s="228">
        <v>0</v>
      </c>
    </row>
    <row r="19" spans="1:11" x14ac:dyDescent="0.25">
      <c r="A19" s="67" t="s">
        <v>584</v>
      </c>
      <c r="B19" s="669"/>
      <c r="C19" s="669"/>
      <c r="D19" s="669"/>
      <c r="E19" s="669"/>
      <c r="F19" s="669"/>
      <c r="G19" s="669"/>
      <c r="H19" s="669"/>
      <c r="I19" s="669"/>
      <c r="J19" s="669"/>
      <c r="K19" s="404"/>
    </row>
    <row r="20" spans="1:11" ht="39" x14ac:dyDescent="0.25">
      <c r="A20" s="70" t="s">
        <v>453</v>
      </c>
      <c r="B20" s="239">
        <f>5/146</f>
        <v>3.4246575342465752E-2</v>
      </c>
      <c r="C20" s="399">
        <v>5</v>
      </c>
      <c r="D20" s="69"/>
      <c r="E20" s="69"/>
      <c r="F20" s="239">
        <f>1/125</f>
        <v>8.0000000000000002E-3</v>
      </c>
      <c r="G20" s="399">
        <v>1</v>
      </c>
      <c r="H20" s="260"/>
      <c r="I20" s="260"/>
      <c r="J20" s="238">
        <f>6/271</f>
        <v>2.2140221402214021E-2</v>
      </c>
      <c r="K20" s="228">
        <v>6</v>
      </c>
    </row>
    <row r="21" spans="1:11" ht="51.75" x14ac:dyDescent="0.25">
      <c r="A21" s="70" t="s">
        <v>452</v>
      </c>
      <c r="B21" s="69"/>
      <c r="C21" s="260"/>
      <c r="D21" s="69"/>
      <c r="E21" s="260"/>
      <c r="F21" s="69"/>
      <c r="G21" s="260"/>
      <c r="H21" s="260"/>
      <c r="I21" s="260"/>
      <c r="J21" s="238"/>
      <c r="K21" s="228"/>
    </row>
    <row r="22" spans="1:11" x14ac:dyDescent="0.25">
      <c r="A22" s="67" t="s">
        <v>585</v>
      </c>
      <c r="B22" s="669"/>
      <c r="C22" s="669"/>
      <c r="D22" s="669"/>
      <c r="E22" s="669"/>
      <c r="F22" s="669"/>
      <c r="G22" s="669"/>
      <c r="H22" s="669"/>
      <c r="I22" s="669"/>
      <c r="J22" s="669"/>
      <c r="K22" s="265"/>
    </row>
    <row r="23" spans="1:11" ht="39" x14ac:dyDescent="0.25">
      <c r="A23" s="70" t="s">
        <v>453</v>
      </c>
      <c r="B23" s="69"/>
      <c r="C23" s="69"/>
      <c r="D23" s="69"/>
      <c r="E23" s="69"/>
      <c r="F23" s="69"/>
      <c r="G23" s="69"/>
      <c r="H23" s="219">
        <f>2/2</f>
        <v>1</v>
      </c>
      <c r="I23" s="405">
        <v>2</v>
      </c>
      <c r="J23" s="238">
        <v>1</v>
      </c>
      <c r="K23" s="406">
        <v>2</v>
      </c>
    </row>
    <row r="24" spans="1:11" ht="51.75" x14ac:dyDescent="0.25">
      <c r="A24" s="70" t="s">
        <v>452</v>
      </c>
      <c r="B24" s="69"/>
      <c r="C24" s="260"/>
      <c r="D24" s="69"/>
      <c r="E24" s="260"/>
      <c r="F24" s="69"/>
      <c r="G24" s="260"/>
      <c r="H24" s="219">
        <v>1</v>
      </c>
      <c r="I24" s="407">
        <v>2</v>
      </c>
      <c r="J24" s="241">
        <f>H24</f>
        <v>1</v>
      </c>
      <c r="K24" s="408">
        <f>I24</f>
        <v>2</v>
      </c>
    </row>
    <row r="25" spans="1:11" ht="15.75" thickBot="1" x14ac:dyDescent="0.3">
      <c r="A25" s="169" t="s">
        <v>586</v>
      </c>
      <c r="B25" s="220">
        <v>0.1067</v>
      </c>
      <c r="C25" s="409">
        <v>113</v>
      </c>
      <c r="D25" s="220"/>
      <c r="E25" s="261"/>
      <c r="F25" s="220">
        <v>9.9099999999999994E-2</v>
      </c>
      <c r="G25" s="409">
        <v>84</v>
      </c>
      <c r="H25" s="220">
        <v>0.42099999999999999</v>
      </c>
      <c r="I25" s="409">
        <v>16</v>
      </c>
      <c r="J25" s="242"/>
      <c r="K25" s="266"/>
    </row>
  </sheetData>
  <mergeCells count="14">
    <mergeCell ref="B19:J19"/>
    <mergeCell ref="B22:J22"/>
    <mergeCell ref="J2:K2"/>
    <mergeCell ref="A1:K1"/>
    <mergeCell ref="B2:C2"/>
    <mergeCell ref="D2:E2"/>
    <mergeCell ref="F2:G2"/>
    <mergeCell ref="H2:I2"/>
    <mergeCell ref="A2:A3"/>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G15"/>
  <sheetViews>
    <sheetView workbookViewId="0">
      <selection activeCell="A14" sqref="A14:E14"/>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639" t="s">
        <v>538</v>
      </c>
      <c r="B1" s="641"/>
      <c r="C1" s="641"/>
      <c r="D1" s="641"/>
      <c r="E1" s="642"/>
      <c r="G1" s="65"/>
    </row>
    <row r="2" spans="1:7" s="5" customFormat="1" ht="15" customHeight="1" x14ac:dyDescent="0.2">
      <c r="A2" s="678" t="s">
        <v>594</v>
      </c>
      <c r="B2" s="511" t="s">
        <v>111</v>
      </c>
      <c r="C2" s="613"/>
      <c r="D2" s="511" t="s">
        <v>431</v>
      </c>
      <c r="E2" s="680"/>
    </row>
    <row r="3" spans="1:7" s="5" customFormat="1" ht="15" customHeight="1" x14ac:dyDescent="0.2">
      <c r="A3" s="679"/>
      <c r="B3" s="350" t="s">
        <v>525</v>
      </c>
      <c r="C3" s="350" t="s">
        <v>526</v>
      </c>
      <c r="D3" s="350" t="s">
        <v>525</v>
      </c>
      <c r="E3" s="341" t="s">
        <v>526</v>
      </c>
    </row>
    <row r="4" spans="1:7" s="6" customFormat="1" x14ac:dyDescent="0.2">
      <c r="A4" s="164" t="s">
        <v>588</v>
      </c>
      <c r="B4" s="92">
        <v>0</v>
      </c>
      <c r="C4" s="348">
        <v>0</v>
      </c>
      <c r="D4" s="348">
        <v>0</v>
      </c>
      <c r="E4" s="499">
        <v>0</v>
      </c>
    </row>
    <row r="5" spans="1:7" s="6" customFormat="1" x14ac:dyDescent="0.2">
      <c r="A5" s="164" t="s">
        <v>589</v>
      </c>
      <c r="B5" s="92">
        <v>0</v>
      </c>
      <c r="C5" s="348">
        <v>1</v>
      </c>
      <c r="D5" s="348">
        <v>0</v>
      </c>
      <c r="E5" s="499">
        <v>1</v>
      </c>
    </row>
    <row r="6" spans="1:7" s="6" customFormat="1" x14ac:dyDescent="0.2">
      <c r="A6" s="164" t="s">
        <v>587</v>
      </c>
      <c r="B6" s="92">
        <v>1</v>
      </c>
      <c r="C6" s="348">
        <v>4</v>
      </c>
      <c r="D6" s="348">
        <v>0</v>
      </c>
      <c r="E6" s="499">
        <v>0</v>
      </c>
    </row>
    <row r="7" spans="1:7" s="6" customFormat="1" x14ac:dyDescent="0.2">
      <c r="A7" s="164" t="s">
        <v>590</v>
      </c>
      <c r="B7" s="92">
        <v>2</v>
      </c>
      <c r="C7" s="348">
        <v>0</v>
      </c>
      <c r="D7" s="348">
        <v>0</v>
      </c>
      <c r="E7" s="499">
        <v>0</v>
      </c>
    </row>
    <row r="8" spans="1:7" s="6" customFormat="1" x14ac:dyDescent="0.2">
      <c r="A8" s="164" t="s">
        <v>592</v>
      </c>
      <c r="B8" s="92">
        <v>0</v>
      </c>
      <c r="C8" s="348">
        <v>0</v>
      </c>
      <c r="D8" s="348">
        <v>0</v>
      </c>
      <c r="E8" s="499">
        <v>0</v>
      </c>
    </row>
    <row r="9" spans="1:7" s="6" customFormat="1" x14ac:dyDescent="0.2">
      <c r="A9" s="164" t="s">
        <v>593</v>
      </c>
      <c r="B9" s="92">
        <v>0</v>
      </c>
      <c r="C9" s="348">
        <v>1</v>
      </c>
      <c r="D9" s="348">
        <v>0</v>
      </c>
      <c r="E9" s="499">
        <v>1</v>
      </c>
    </row>
    <row r="10" spans="1:7" s="6" customFormat="1" x14ac:dyDescent="0.2">
      <c r="A10" s="164" t="s">
        <v>623</v>
      </c>
      <c r="B10" s="92">
        <v>0</v>
      </c>
      <c r="C10" s="348">
        <v>0</v>
      </c>
      <c r="D10" s="348">
        <v>0</v>
      </c>
      <c r="E10" s="499">
        <v>1</v>
      </c>
    </row>
    <row r="11" spans="1:7" ht="12.75" customHeight="1" thickBot="1" x14ac:dyDescent="0.25">
      <c r="A11" s="135" t="s">
        <v>4</v>
      </c>
      <c r="B11" s="356">
        <f>SUM(B4:B10)</f>
        <v>3</v>
      </c>
      <c r="C11" s="356">
        <f>SUM(C4:C10)</f>
        <v>6</v>
      </c>
      <c r="D11" s="356">
        <f t="shared" ref="D11:E11" si="0">SUM(D4:D10)</f>
        <v>0</v>
      </c>
      <c r="E11" s="356">
        <f t="shared" si="0"/>
        <v>3</v>
      </c>
    </row>
    <row r="12" spans="1:7" ht="12.75" customHeight="1" x14ac:dyDescent="0.2">
      <c r="A12" s="357"/>
      <c r="B12" s="357"/>
      <c r="C12" s="357"/>
      <c r="D12" s="357"/>
      <c r="E12" s="357"/>
    </row>
    <row r="13" spans="1:7" x14ac:dyDescent="0.2">
      <c r="A13" s="354" t="s">
        <v>139</v>
      </c>
      <c r="B13" s="95"/>
      <c r="C13" s="95"/>
      <c r="D13" s="95"/>
      <c r="E13" s="95"/>
    </row>
    <row r="14" spans="1:7" ht="39.950000000000003" customHeight="1" x14ac:dyDescent="0.2">
      <c r="A14" s="533" t="s">
        <v>432</v>
      </c>
      <c r="B14" s="533"/>
      <c r="C14" s="533"/>
      <c r="D14" s="533"/>
      <c r="E14" s="533"/>
    </row>
    <row r="15" spans="1:7" ht="25.5" customHeight="1" x14ac:dyDescent="0.2">
      <c r="A15" s="533" t="s">
        <v>530</v>
      </c>
      <c r="B15" s="533"/>
      <c r="C15" s="533"/>
      <c r="D15" s="533"/>
      <c r="E15" s="533"/>
    </row>
  </sheetData>
  <mergeCells count="6">
    <mergeCell ref="A15:E15"/>
    <mergeCell ref="A1:E1"/>
    <mergeCell ref="A14:E14"/>
    <mergeCell ref="A2:A3"/>
    <mergeCell ref="B2:C2"/>
    <mergeCell ref="D2:E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Normal="100" workbookViewId="0">
      <selection activeCell="A3" sqref="A3"/>
    </sheetView>
  </sheetViews>
  <sheetFormatPr defaultColWidth="9.140625" defaultRowHeight="12.75" x14ac:dyDescent="0.2"/>
  <cols>
    <col min="1" max="1" width="30.5703125" style="2" customWidth="1"/>
    <col min="2" max="2" width="19.140625" style="34" customWidth="1"/>
    <col min="3" max="3" width="22.28515625" style="34" customWidth="1"/>
    <col min="4" max="4" width="19.28515625" style="34" customWidth="1"/>
    <col min="5" max="6" width="25.140625" style="34" customWidth="1"/>
    <col min="7" max="7" width="19" style="1" customWidth="1"/>
    <col min="8" max="16384" width="9.140625" style="1"/>
  </cols>
  <sheetData>
    <row r="1" spans="1:13" ht="42.75" customHeight="1" x14ac:dyDescent="0.2">
      <c r="A1" s="654" t="s">
        <v>516</v>
      </c>
      <c r="B1" s="681"/>
      <c r="C1" s="681"/>
      <c r="D1" s="681"/>
      <c r="E1" s="681"/>
      <c r="F1" s="681"/>
      <c r="G1" s="682"/>
    </row>
    <row r="2" spans="1:13" s="5" customFormat="1" ht="30" customHeight="1" x14ac:dyDescent="0.2">
      <c r="A2" s="484" t="s">
        <v>594</v>
      </c>
      <c r="B2" s="683" t="s">
        <v>114</v>
      </c>
      <c r="C2" s="683"/>
      <c r="D2" s="683"/>
      <c r="E2" s="683" t="s">
        <v>115</v>
      </c>
      <c r="F2" s="683"/>
      <c r="G2" s="684"/>
      <c r="H2" s="1"/>
      <c r="I2" s="1"/>
      <c r="J2" s="1"/>
      <c r="K2" s="1"/>
      <c r="L2" s="1"/>
      <c r="M2" s="64"/>
    </row>
    <row r="3" spans="1:13" s="5" customFormat="1" ht="35.25" customHeight="1" x14ac:dyDescent="0.2">
      <c r="A3" s="13"/>
      <c r="B3" s="226" t="s">
        <v>112</v>
      </c>
      <c r="C3" s="226" t="s">
        <v>113</v>
      </c>
      <c r="D3" s="347" t="s">
        <v>517</v>
      </c>
      <c r="E3" s="342" t="s">
        <v>112</v>
      </c>
      <c r="F3" s="342" t="s">
        <v>113</v>
      </c>
      <c r="G3" s="341" t="s">
        <v>517</v>
      </c>
      <c r="H3" s="1"/>
      <c r="I3" s="1"/>
      <c r="J3" s="1"/>
      <c r="K3" s="1"/>
      <c r="L3" s="1"/>
      <c r="M3" s="64"/>
    </row>
    <row r="4" spans="1:13" s="6" customFormat="1" ht="13.5" customHeight="1" x14ac:dyDescent="0.2">
      <c r="A4" s="67" t="s">
        <v>588</v>
      </c>
      <c r="B4" s="381">
        <v>86</v>
      </c>
      <c r="C4" s="381">
        <v>26</v>
      </c>
      <c r="D4" s="381">
        <v>13</v>
      </c>
      <c r="E4" s="381">
        <v>41</v>
      </c>
      <c r="F4" s="381">
        <v>25</v>
      </c>
      <c r="G4" s="384">
        <v>55</v>
      </c>
      <c r="H4" s="1"/>
      <c r="I4" s="1"/>
      <c r="J4" s="1"/>
      <c r="K4" s="1"/>
      <c r="L4" s="1"/>
    </row>
    <row r="5" spans="1:13" s="6" customFormat="1" ht="13.5" customHeight="1" x14ac:dyDescent="0.2">
      <c r="A5" s="53" t="s">
        <v>99</v>
      </c>
      <c r="B5" s="387">
        <v>18</v>
      </c>
      <c r="C5" s="387">
        <v>4</v>
      </c>
      <c r="D5" s="387"/>
      <c r="E5" s="387">
        <v>11</v>
      </c>
      <c r="F5" s="387">
        <v>10</v>
      </c>
      <c r="G5" s="388">
        <v>16</v>
      </c>
      <c r="H5" s="1"/>
      <c r="I5" s="1"/>
      <c r="J5" s="1"/>
      <c r="K5" s="1"/>
      <c r="L5" s="1"/>
    </row>
    <row r="6" spans="1:13" s="6" customFormat="1" x14ac:dyDescent="0.2">
      <c r="A6" s="67" t="s">
        <v>589</v>
      </c>
      <c r="B6" s="416">
        <v>38</v>
      </c>
      <c r="C6" s="416">
        <v>13</v>
      </c>
      <c r="D6" s="416">
        <v>0</v>
      </c>
      <c r="E6" s="416">
        <v>39</v>
      </c>
      <c r="F6" s="416">
        <v>4</v>
      </c>
      <c r="G6" s="416">
        <v>0</v>
      </c>
      <c r="H6" s="1"/>
      <c r="I6" s="1"/>
      <c r="J6" s="1"/>
      <c r="K6" s="1"/>
      <c r="L6" s="1"/>
    </row>
    <row r="7" spans="1:13" s="6" customFormat="1" x14ac:dyDescent="0.2">
      <c r="A7" s="53" t="s">
        <v>99</v>
      </c>
      <c r="B7" s="378">
        <v>11</v>
      </c>
      <c r="C7" s="378">
        <v>7</v>
      </c>
      <c r="D7" s="378">
        <v>0</v>
      </c>
      <c r="E7" s="378">
        <v>17</v>
      </c>
      <c r="F7" s="378">
        <v>2</v>
      </c>
      <c r="G7" s="379">
        <v>0</v>
      </c>
      <c r="H7" s="1"/>
      <c r="I7" s="1"/>
      <c r="J7" s="1"/>
      <c r="K7" s="1"/>
      <c r="L7" s="1"/>
    </row>
    <row r="8" spans="1:13" s="6" customFormat="1" ht="13.5" customHeight="1" x14ac:dyDescent="0.2">
      <c r="A8" s="410" t="s">
        <v>571</v>
      </c>
      <c r="B8" s="411">
        <v>22</v>
      </c>
      <c r="C8" s="411">
        <v>15</v>
      </c>
      <c r="D8" s="411"/>
      <c r="E8" s="411"/>
      <c r="F8" s="411"/>
      <c r="G8" s="412"/>
      <c r="H8" s="1"/>
      <c r="I8" s="1"/>
      <c r="J8" s="1"/>
      <c r="K8" s="1"/>
      <c r="L8" s="1"/>
    </row>
    <row r="9" spans="1:13" s="6" customFormat="1" x14ac:dyDescent="0.2">
      <c r="A9" s="413" t="s">
        <v>99</v>
      </c>
      <c r="B9" s="414">
        <v>2</v>
      </c>
      <c r="C9" s="414">
        <v>0</v>
      </c>
      <c r="D9" s="414"/>
      <c r="E9" s="414"/>
      <c r="F9" s="414"/>
      <c r="G9" s="415"/>
      <c r="H9" s="1"/>
      <c r="I9" s="1"/>
      <c r="J9" s="1"/>
      <c r="K9" s="1"/>
      <c r="L9" s="1"/>
    </row>
    <row r="10" spans="1:13" s="6" customFormat="1" x14ac:dyDescent="0.2">
      <c r="A10" s="418" t="s">
        <v>590</v>
      </c>
      <c r="B10" s="381">
        <v>2</v>
      </c>
      <c r="C10" s="381">
        <v>3</v>
      </c>
      <c r="D10" s="381">
        <v>0</v>
      </c>
      <c r="E10" s="381"/>
      <c r="F10" s="381"/>
      <c r="G10" s="419">
        <v>134</v>
      </c>
      <c r="H10" s="1"/>
      <c r="I10" s="1"/>
      <c r="J10" s="1"/>
      <c r="K10" s="1"/>
      <c r="L10" s="1"/>
    </row>
    <row r="11" spans="1:13" s="6" customFormat="1" x14ac:dyDescent="0.2">
      <c r="A11" s="413" t="s">
        <v>99</v>
      </c>
      <c r="B11" s="387">
        <v>0</v>
      </c>
      <c r="C11" s="387">
        <v>1</v>
      </c>
      <c r="D11" s="387">
        <v>0</v>
      </c>
      <c r="E11" s="387"/>
      <c r="F11" s="387"/>
      <c r="G11" s="415">
        <v>31</v>
      </c>
      <c r="H11" s="1"/>
      <c r="I11" s="1"/>
      <c r="J11" s="1"/>
      <c r="K11" s="1"/>
      <c r="L11" s="1"/>
    </row>
    <row r="12" spans="1:13" s="6" customFormat="1" ht="13.5" customHeight="1" x14ac:dyDescent="0.2">
      <c r="A12" s="67" t="s">
        <v>567</v>
      </c>
      <c r="B12" s="381">
        <v>2</v>
      </c>
      <c r="C12" s="381">
        <v>0</v>
      </c>
      <c r="D12" s="381">
        <v>0</v>
      </c>
      <c r="E12" s="381">
        <v>0</v>
      </c>
      <c r="F12" s="381">
        <v>0</v>
      </c>
      <c r="G12" s="384">
        <v>0</v>
      </c>
      <c r="H12" s="1"/>
      <c r="I12" s="1"/>
      <c r="J12" s="1"/>
      <c r="K12" s="1"/>
      <c r="L12" s="1"/>
    </row>
    <row r="13" spans="1:13" s="458" customFormat="1" ht="13.5" customHeight="1" x14ac:dyDescent="0.2">
      <c r="A13" s="53" t="s">
        <v>99</v>
      </c>
      <c r="B13" s="387">
        <v>0</v>
      </c>
      <c r="C13" s="387">
        <v>0</v>
      </c>
      <c r="D13" s="387">
        <v>0</v>
      </c>
      <c r="E13" s="387">
        <v>0</v>
      </c>
      <c r="F13" s="387">
        <v>0</v>
      </c>
      <c r="G13" s="388">
        <v>0</v>
      </c>
      <c r="H13" s="43"/>
      <c r="I13" s="43"/>
      <c r="J13" s="43"/>
      <c r="K13" s="43"/>
      <c r="L13" s="43"/>
    </row>
    <row r="14" spans="1:13" s="6" customFormat="1" ht="13.5" customHeight="1" x14ac:dyDescent="0.2">
      <c r="A14" s="67" t="s">
        <v>574</v>
      </c>
      <c r="B14" s="381">
        <v>61</v>
      </c>
      <c r="C14" s="381">
        <v>17</v>
      </c>
      <c r="D14" s="381">
        <v>62</v>
      </c>
      <c r="E14" s="381">
        <v>0</v>
      </c>
      <c r="F14" s="381">
        <v>0</v>
      </c>
      <c r="G14" s="384">
        <v>300</v>
      </c>
      <c r="H14" s="1"/>
      <c r="I14" s="1"/>
      <c r="J14" s="1"/>
      <c r="K14" s="1"/>
      <c r="L14" s="1"/>
    </row>
    <row r="15" spans="1:13" s="458" customFormat="1" ht="13.5" customHeight="1" x14ac:dyDescent="0.2">
      <c r="A15" s="53" t="s">
        <v>99</v>
      </c>
      <c r="B15" s="387">
        <v>38</v>
      </c>
      <c r="C15" s="387">
        <v>13</v>
      </c>
      <c r="D15" s="387">
        <v>54</v>
      </c>
      <c r="E15" s="387">
        <v>0</v>
      </c>
      <c r="F15" s="387">
        <v>0</v>
      </c>
      <c r="G15" s="388">
        <v>0</v>
      </c>
      <c r="H15" s="43"/>
      <c r="I15" s="43"/>
      <c r="J15" s="43"/>
      <c r="K15" s="43"/>
      <c r="L15" s="43"/>
    </row>
    <row r="16" spans="1:13" x14ac:dyDescent="0.2">
      <c r="A16" s="26" t="s">
        <v>4</v>
      </c>
      <c r="B16" s="227">
        <f>SUM(B4,B6,B8,B10,B12,B14)</f>
        <v>211</v>
      </c>
      <c r="C16" s="227">
        <f t="shared" ref="C16:D16" si="0">SUM(C4,C6,C8,C10,C12,C14)</f>
        <v>74</v>
      </c>
      <c r="D16" s="227">
        <f t="shared" si="0"/>
        <v>75</v>
      </c>
      <c r="E16" s="227">
        <f t="shared" ref="E16:E17" si="1">SUM(E4,E6)</f>
        <v>80</v>
      </c>
      <c r="F16" s="227">
        <f>SUM(F4,F6,F8,F10,F12,F14)</f>
        <v>29</v>
      </c>
      <c r="G16" s="228">
        <f>SUM(G4,G6,G8,G10,G12,G14)</f>
        <v>489</v>
      </c>
      <c r="H16" s="1">
        <f>SUM(B16:G16)</f>
        <v>958</v>
      </c>
    </row>
    <row r="17" spans="1:7" ht="13.5" thickBot="1" x14ac:dyDescent="0.25">
      <c r="A17" s="103" t="s">
        <v>99</v>
      </c>
      <c r="B17" s="229">
        <f>SUM(B5,B7,B9,B11,B13,B15)</f>
        <v>69</v>
      </c>
      <c r="C17" s="229">
        <f t="shared" ref="C17" si="2">SUM(C5,C7,C9,C11,C13,C15)</f>
        <v>25</v>
      </c>
      <c r="D17" s="229">
        <f>SUM(D5,D7,D9,D11,D13,D15)</f>
        <v>54</v>
      </c>
      <c r="E17" s="229">
        <f t="shared" si="1"/>
        <v>28</v>
      </c>
      <c r="F17" s="229">
        <f>SUM(F5,F7,F9,F11,F13,F15)</f>
        <v>12</v>
      </c>
      <c r="G17" s="230">
        <f>SUM(G5,G7,G9,G11,G13,G15)</f>
        <v>47</v>
      </c>
    </row>
    <row r="19" spans="1:7" ht="30" customHeight="1" x14ac:dyDescent="0.2">
      <c r="A19" s="533" t="s">
        <v>146</v>
      </c>
      <c r="B19" s="533"/>
      <c r="C19" s="533"/>
      <c r="D19" s="533"/>
      <c r="E19" s="533"/>
      <c r="F19" s="533"/>
      <c r="G19" s="533"/>
    </row>
    <row r="20" spans="1:7" ht="15" customHeight="1" x14ac:dyDescent="0.2">
      <c r="A20" s="553" t="s">
        <v>127</v>
      </c>
      <c r="B20" s="553"/>
      <c r="C20" s="553"/>
      <c r="D20" s="553"/>
      <c r="E20" s="553"/>
      <c r="F20" s="553"/>
      <c r="G20" s="553"/>
    </row>
    <row r="21" spans="1:7" ht="15" customHeight="1" x14ac:dyDescent="0.2">
      <c r="A21" s="553" t="s">
        <v>147</v>
      </c>
      <c r="B21" s="553"/>
      <c r="C21" s="553"/>
      <c r="D21" s="553"/>
      <c r="E21" s="553"/>
      <c r="F21" s="553"/>
      <c r="G21" s="553"/>
    </row>
    <row r="22" spans="1:7" x14ac:dyDescent="0.2">
      <c r="A22" s="1"/>
      <c r="B22" s="1"/>
      <c r="C22" s="1"/>
      <c r="D22" s="1"/>
      <c r="E22" s="1"/>
      <c r="F22" s="1"/>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90" zoomScaleNormal="90" workbookViewId="0">
      <selection activeCell="A6" sqref="A6"/>
    </sheetView>
  </sheetViews>
  <sheetFormatPr defaultColWidth="9.140625" defaultRowHeight="12.75" x14ac:dyDescent="0.2"/>
  <cols>
    <col min="1" max="1" width="40.7109375" style="2" customWidth="1"/>
    <col min="2" max="2" width="17.7109375" style="34" customWidth="1"/>
    <col min="3" max="7" width="10" style="34" customWidth="1"/>
    <col min="8" max="8" width="10" style="1" customWidth="1"/>
    <col min="9" max="16384" width="9.140625" style="1"/>
  </cols>
  <sheetData>
    <row r="1" spans="1:8" ht="42.75" customHeight="1" thickBot="1" x14ac:dyDescent="0.25">
      <c r="A1" s="685" t="s">
        <v>446</v>
      </c>
      <c r="B1" s="686"/>
      <c r="C1" s="687"/>
      <c r="D1" s="687"/>
      <c r="E1" s="687"/>
      <c r="F1" s="687"/>
      <c r="G1" s="687"/>
      <c r="H1" s="688"/>
    </row>
    <row r="2" spans="1:8" s="5" customFormat="1" x14ac:dyDescent="0.2">
      <c r="A2" s="592" t="s">
        <v>594</v>
      </c>
      <c r="B2" s="690" t="s">
        <v>447</v>
      </c>
      <c r="C2" s="692" t="s">
        <v>438</v>
      </c>
      <c r="D2" s="693"/>
      <c r="E2" s="693"/>
      <c r="F2" s="693"/>
      <c r="G2" s="693"/>
      <c r="H2" s="694"/>
    </row>
    <row r="3" spans="1:8" s="5" customFormat="1" x14ac:dyDescent="0.2">
      <c r="A3" s="592"/>
      <c r="B3" s="690"/>
      <c r="C3" s="695" t="s">
        <v>0</v>
      </c>
      <c r="D3" s="696"/>
      <c r="E3" s="695" t="s">
        <v>2</v>
      </c>
      <c r="F3" s="696"/>
      <c r="G3" s="695" t="s">
        <v>1</v>
      </c>
      <c r="H3" s="697"/>
    </row>
    <row r="4" spans="1:8" s="5" customFormat="1" ht="39" customHeight="1" x14ac:dyDescent="0.2">
      <c r="A4" s="689"/>
      <c r="B4" s="691"/>
      <c r="C4" s="345" t="s">
        <v>518</v>
      </c>
      <c r="D4" s="345" t="s">
        <v>519</v>
      </c>
      <c r="E4" s="345" t="s">
        <v>518</v>
      </c>
      <c r="F4" s="345" t="s">
        <v>519</v>
      </c>
      <c r="G4" s="345" t="s">
        <v>518</v>
      </c>
      <c r="H4" s="346" t="s">
        <v>519</v>
      </c>
    </row>
    <row r="5" spans="1:8" s="6" customFormat="1" ht="15.75" customHeight="1" x14ac:dyDescent="0.2">
      <c r="A5" s="67" t="s">
        <v>588</v>
      </c>
      <c r="B5" s="381">
        <v>4</v>
      </c>
      <c r="C5" s="389"/>
      <c r="D5" s="389">
        <v>3</v>
      </c>
      <c r="E5" s="389"/>
      <c r="F5" s="389">
        <v>1</v>
      </c>
      <c r="G5" s="389"/>
      <c r="H5" s="384">
        <v>3</v>
      </c>
    </row>
    <row r="6" spans="1:8" s="6" customFormat="1" ht="15.75" customHeight="1" x14ac:dyDescent="0.2">
      <c r="A6" s="67" t="s">
        <v>587</v>
      </c>
      <c r="B6" s="411">
        <v>9</v>
      </c>
      <c r="C6" s="417"/>
      <c r="D6" s="417"/>
      <c r="E6" s="417"/>
      <c r="F6" s="417"/>
      <c r="G6" s="417">
        <v>58</v>
      </c>
      <c r="H6" s="412"/>
    </row>
    <row r="7" spans="1:8" s="6" customFormat="1" ht="15.75" customHeight="1" x14ac:dyDescent="0.2">
      <c r="A7" s="67" t="s">
        <v>590</v>
      </c>
      <c r="B7" s="411">
        <v>1</v>
      </c>
      <c r="C7" s="417"/>
      <c r="D7" s="417">
        <v>104</v>
      </c>
      <c r="E7" s="417"/>
      <c r="F7" s="417"/>
      <c r="G7" s="417"/>
      <c r="H7" s="412"/>
    </row>
    <row r="8" spans="1:8" s="6" customFormat="1" x14ac:dyDescent="0.2">
      <c r="A8" s="67" t="s">
        <v>589</v>
      </c>
      <c r="B8" s="381">
        <v>5</v>
      </c>
      <c r="C8" s="389"/>
      <c r="D8" s="389">
        <v>4</v>
      </c>
      <c r="E8" s="389"/>
      <c r="F8" s="389"/>
      <c r="G8" s="389"/>
      <c r="H8" s="384">
        <v>1</v>
      </c>
    </row>
    <row r="9" spans="1:8" s="6" customFormat="1" x14ac:dyDescent="0.2">
      <c r="A9" s="67" t="s">
        <v>593</v>
      </c>
      <c r="B9" s="381">
        <v>11</v>
      </c>
      <c r="C9" s="389">
        <v>1</v>
      </c>
      <c r="D9" s="389">
        <v>7</v>
      </c>
      <c r="E9" s="389"/>
      <c r="F9" s="389">
        <v>1</v>
      </c>
      <c r="G9" s="389">
        <v>2</v>
      </c>
      <c r="H9" s="384"/>
    </row>
    <row r="10" spans="1:8" s="6" customFormat="1" ht="15.75" customHeight="1" x14ac:dyDescent="0.2">
      <c r="A10" s="67" t="s">
        <v>592</v>
      </c>
      <c r="B10" s="381">
        <v>0</v>
      </c>
      <c r="C10" s="389">
        <v>0</v>
      </c>
      <c r="D10" s="389">
        <v>0</v>
      </c>
      <c r="E10" s="389">
        <v>0</v>
      </c>
      <c r="F10" s="389">
        <v>0</v>
      </c>
      <c r="G10" s="389">
        <v>0</v>
      </c>
      <c r="H10" s="384">
        <v>0</v>
      </c>
    </row>
    <row r="11" spans="1:8" ht="13.5" thickBot="1" x14ac:dyDescent="0.25">
      <c r="A11" s="23" t="s">
        <v>4</v>
      </c>
      <c r="B11" s="33">
        <f>SUM(B5:B10)</f>
        <v>30</v>
      </c>
      <c r="C11" s="382">
        <f t="shared" ref="C11:H11" si="0">SUM(C5:C10)</f>
        <v>1</v>
      </c>
      <c r="D11" s="382">
        <f t="shared" si="0"/>
        <v>118</v>
      </c>
      <c r="E11" s="382">
        <f t="shared" si="0"/>
        <v>0</v>
      </c>
      <c r="F11" s="382">
        <f t="shared" si="0"/>
        <v>2</v>
      </c>
      <c r="G11" s="382">
        <f t="shared" si="0"/>
        <v>60</v>
      </c>
      <c r="H11" s="382">
        <f t="shared" si="0"/>
        <v>4</v>
      </c>
    </row>
    <row r="13" spans="1:8" ht="25.5" customHeight="1" x14ac:dyDescent="0.2">
      <c r="A13" s="614" t="s">
        <v>74</v>
      </c>
      <c r="B13" s="614"/>
      <c r="C13" s="614"/>
      <c r="D13" s="614"/>
      <c r="E13" s="614"/>
      <c r="F13" s="614"/>
      <c r="G13" s="614"/>
      <c r="H13" s="614"/>
    </row>
    <row r="14" spans="1:8" ht="30" customHeight="1" x14ac:dyDescent="0.2">
      <c r="A14" s="553" t="s">
        <v>85</v>
      </c>
      <c r="B14" s="553"/>
      <c r="C14" s="553"/>
      <c r="D14" s="553"/>
      <c r="E14" s="553"/>
      <c r="F14" s="553"/>
      <c r="G14" s="553"/>
      <c r="H14" s="553"/>
    </row>
    <row r="15" spans="1:8" ht="40.5" customHeight="1" x14ac:dyDescent="0.2">
      <c r="A15" s="553" t="s">
        <v>148</v>
      </c>
      <c r="B15" s="553"/>
      <c r="C15" s="553"/>
      <c r="D15" s="553"/>
      <c r="E15" s="553"/>
      <c r="F15" s="553"/>
      <c r="G15" s="553"/>
      <c r="H15" s="553"/>
    </row>
    <row r="16" spans="1:8" ht="12.75" customHeight="1" x14ac:dyDescent="0.2">
      <c r="A16" s="614" t="s">
        <v>448</v>
      </c>
      <c r="B16" s="614"/>
      <c r="C16" s="614"/>
      <c r="D16" s="614"/>
      <c r="E16" s="614"/>
      <c r="F16" s="614"/>
      <c r="G16" s="614"/>
      <c r="H16" s="614"/>
    </row>
    <row r="17" spans="1:8" x14ac:dyDescent="0.2">
      <c r="A17" s="614"/>
      <c r="B17" s="614"/>
      <c r="C17" s="614"/>
      <c r="D17" s="614"/>
      <c r="E17" s="614"/>
      <c r="F17" s="614"/>
      <c r="G17" s="614"/>
      <c r="H17" s="614"/>
    </row>
    <row r="18" spans="1:8" x14ac:dyDescent="0.2">
      <c r="A18" s="81"/>
      <c r="B18" s="81"/>
      <c r="C18" s="81"/>
      <c r="D18" s="81"/>
      <c r="E18" s="81"/>
      <c r="F18" s="81"/>
      <c r="G18" s="81"/>
      <c r="H18" s="81"/>
    </row>
  </sheetData>
  <mergeCells count="11">
    <mergeCell ref="A13:H13"/>
    <mergeCell ref="A14:H14"/>
    <mergeCell ref="A15:H15"/>
    <mergeCell ref="A16:H17"/>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activeCell="E10" sqref="E10"/>
    </sheetView>
  </sheetViews>
  <sheetFormatPr defaultColWidth="9.140625" defaultRowHeight="12.75" x14ac:dyDescent="0.2"/>
  <cols>
    <col min="1" max="1" width="55.42578125" style="2" customWidth="1"/>
    <col min="2" max="2" width="17.140625" style="34"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545" t="s">
        <v>460</v>
      </c>
      <c r="B1" s="700"/>
      <c r="C1" s="700"/>
      <c r="D1" s="700"/>
      <c r="E1" s="701"/>
      <c r="G1" s="706" t="s">
        <v>402</v>
      </c>
      <c r="H1" s="707"/>
      <c r="I1" s="707"/>
      <c r="J1" s="707"/>
      <c r="K1" s="707"/>
    </row>
    <row r="2" spans="1:11" ht="16.5" customHeight="1" x14ac:dyDescent="0.2">
      <c r="A2" s="13" t="s">
        <v>566</v>
      </c>
      <c r="B2" s="702"/>
      <c r="C2" s="703"/>
      <c r="D2" s="703"/>
      <c r="E2" s="704"/>
      <c r="G2" s="708" t="s">
        <v>406</v>
      </c>
      <c r="H2" s="708"/>
      <c r="I2" s="708"/>
      <c r="J2" s="180" t="s">
        <v>403</v>
      </c>
      <c r="K2" s="159" t="s">
        <v>404</v>
      </c>
    </row>
    <row r="3" spans="1:11" ht="18" customHeight="1" x14ac:dyDescent="0.2">
      <c r="A3" s="165"/>
      <c r="B3" s="166" t="s">
        <v>89</v>
      </c>
      <c r="C3" s="166" t="s">
        <v>90</v>
      </c>
      <c r="D3" s="175" t="s">
        <v>397</v>
      </c>
      <c r="E3" s="45" t="s">
        <v>398</v>
      </c>
      <c r="G3" s="708"/>
      <c r="H3" s="708"/>
      <c r="I3" s="708"/>
      <c r="J3" s="180">
        <f>SUM(D9:D11)</f>
        <v>401</v>
      </c>
      <c r="K3" s="181">
        <f>SUM(E9:E11)</f>
        <v>22529398.080000002</v>
      </c>
    </row>
    <row r="4" spans="1:11" ht="16.5" customHeight="1" x14ac:dyDescent="0.2">
      <c r="A4" s="16" t="s">
        <v>134</v>
      </c>
      <c r="B4" s="60"/>
      <c r="C4" s="60"/>
      <c r="D4" s="176">
        <v>3</v>
      </c>
      <c r="E4" s="179"/>
      <c r="G4" s="708"/>
      <c r="H4" s="708"/>
      <c r="I4" s="708"/>
      <c r="J4" s="709" t="s">
        <v>405</v>
      </c>
      <c r="K4" s="709"/>
    </row>
    <row r="5" spans="1:11" ht="15.75" customHeight="1" x14ac:dyDescent="0.2">
      <c r="A5" s="16" t="s">
        <v>135</v>
      </c>
      <c r="B5" s="7"/>
      <c r="C5" s="7"/>
      <c r="D5" s="11">
        <v>15</v>
      </c>
      <c r="E5" s="179"/>
      <c r="G5" s="708"/>
      <c r="H5" s="708"/>
      <c r="I5" s="708"/>
      <c r="J5" s="710">
        <f>K3/J3</f>
        <v>56183.037605985039</v>
      </c>
      <c r="K5" s="710"/>
    </row>
    <row r="6" spans="1:11" ht="16.5" customHeight="1" x14ac:dyDescent="0.2">
      <c r="A6" s="16" t="s">
        <v>136</v>
      </c>
      <c r="B6" s="7"/>
      <c r="C6" s="8"/>
      <c r="D6" s="177">
        <v>15</v>
      </c>
      <c r="E6" s="179"/>
    </row>
    <row r="7" spans="1:11" ht="17.25" customHeight="1" x14ac:dyDescent="0.2">
      <c r="A7" s="16" t="s">
        <v>137</v>
      </c>
      <c r="B7" s="7"/>
      <c r="C7" s="7"/>
      <c r="D7" s="176">
        <v>17</v>
      </c>
      <c r="E7" s="179"/>
    </row>
    <row r="8" spans="1:11" ht="17.25" customHeight="1" x14ac:dyDescent="0.2">
      <c r="A8" s="171" t="s">
        <v>400</v>
      </c>
      <c r="B8" s="113"/>
      <c r="C8" s="113"/>
      <c r="D8" s="178">
        <v>30</v>
      </c>
      <c r="E8" s="179"/>
    </row>
    <row r="9" spans="1:11" ht="17.25" customHeight="1" x14ac:dyDescent="0.2">
      <c r="A9" s="20" t="s">
        <v>399</v>
      </c>
      <c r="B9" s="113"/>
      <c r="C9" s="113"/>
      <c r="D9" s="178">
        <v>3</v>
      </c>
      <c r="E9" s="425">
        <f>17962.6+19373.67+25417.83+100000-100000</f>
        <v>62754.100000000006</v>
      </c>
    </row>
    <row r="10" spans="1:11" ht="17.25" customHeight="1" x14ac:dyDescent="0.2">
      <c r="A10" s="20" t="s">
        <v>401</v>
      </c>
      <c r="B10" s="60"/>
      <c r="C10" s="60"/>
      <c r="D10" s="426">
        <f>366+26</f>
        <v>392</v>
      </c>
      <c r="E10" s="425">
        <f>22035573.98+308950</f>
        <v>22344523.98</v>
      </c>
    </row>
    <row r="11" spans="1:11" ht="17.25" customHeight="1" thickBot="1" x14ac:dyDescent="0.25">
      <c r="A11" s="174" t="s">
        <v>120</v>
      </c>
      <c r="B11" s="114"/>
      <c r="C11" s="114"/>
      <c r="D11" s="427">
        <v>6</v>
      </c>
      <c r="E11" s="428">
        <v>122120</v>
      </c>
    </row>
    <row r="12" spans="1:11" ht="17.25" customHeight="1" x14ac:dyDescent="0.2">
      <c r="A12" s="66"/>
      <c r="B12" s="66"/>
      <c r="C12" s="66"/>
      <c r="D12" s="66"/>
      <c r="E12" s="66"/>
    </row>
    <row r="13" spans="1:11" ht="15.75" customHeight="1" x14ac:dyDescent="0.2">
      <c r="A13" s="699" t="s">
        <v>547</v>
      </c>
      <c r="B13" s="699"/>
      <c r="C13" s="699"/>
      <c r="D13" s="699"/>
      <c r="E13" s="699"/>
      <c r="F13" s="52"/>
    </row>
    <row r="14" spans="1:11" ht="15" customHeight="1" x14ac:dyDescent="0.2">
      <c r="A14" s="614" t="s">
        <v>91</v>
      </c>
      <c r="B14" s="614"/>
      <c r="C14" s="614"/>
      <c r="D14" s="614"/>
      <c r="E14" s="614"/>
      <c r="F14" s="52"/>
    </row>
    <row r="15" spans="1:11" ht="30" customHeight="1" x14ac:dyDescent="0.2">
      <c r="A15" s="636" t="s">
        <v>548</v>
      </c>
      <c r="B15" s="636"/>
      <c r="C15" s="636"/>
      <c r="D15" s="636"/>
      <c r="E15" s="636"/>
    </row>
    <row r="16" spans="1:11" ht="75" customHeight="1" x14ac:dyDescent="0.2">
      <c r="A16" s="705" t="s">
        <v>131</v>
      </c>
      <c r="B16" s="705"/>
      <c r="C16" s="705"/>
      <c r="D16" s="705"/>
      <c r="E16" s="705"/>
      <c r="F16" s="167"/>
      <c r="G16" s="167"/>
    </row>
    <row r="17" spans="1:7" ht="75" customHeight="1" x14ac:dyDescent="0.2">
      <c r="A17" s="698" t="s">
        <v>130</v>
      </c>
      <c r="B17" s="698"/>
      <c r="C17" s="698"/>
      <c r="D17" s="698"/>
      <c r="E17" s="698"/>
      <c r="F17" s="168"/>
      <c r="G17" s="168"/>
    </row>
    <row r="18" spans="1:7" ht="75" customHeight="1" x14ac:dyDescent="0.2">
      <c r="A18" s="698" t="s">
        <v>129</v>
      </c>
      <c r="B18" s="698"/>
      <c r="C18" s="698"/>
      <c r="D18" s="698"/>
      <c r="E18" s="698"/>
      <c r="F18" s="168"/>
      <c r="G18" s="168"/>
    </row>
    <row r="19" spans="1:7" ht="60" customHeight="1" x14ac:dyDescent="0.2">
      <c r="A19" s="698" t="s">
        <v>128</v>
      </c>
      <c r="B19" s="698"/>
      <c r="C19" s="698"/>
      <c r="D19" s="698"/>
      <c r="E19" s="698"/>
      <c r="F19" s="168"/>
      <c r="G19" s="168"/>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D17"/>
  <sheetViews>
    <sheetView workbookViewId="0">
      <selection activeCell="M16" sqref="M16"/>
    </sheetView>
  </sheetViews>
  <sheetFormatPr defaultColWidth="9.140625" defaultRowHeight="12.75" x14ac:dyDescent="0.2"/>
  <cols>
    <col min="1" max="1" width="27.85546875" style="93" customWidth="1"/>
    <col min="2" max="2" width="15.7109375" style="94" customWidth="1"/>
    <col min="3" max="16384" width="9.140625" style="95"/>
  </cols>
  <sheetData>
    <row r="1" spans="1:4" ht="42.75" customHeight="1" x14ac:dyDescent="0.2">
      <c r="A1" s="545" t="s">
        <v>539</v>
      </c>
      <c r="B1" s="711"/>
    </row>
    <row r="2" spans="1:4" s="352" customFormat="1" x14ac:dyDescent="0.2">
      <c r="A2" s="301" t="s">
        <v>566</v>
      </c>
      <c r="B2" s="351" t="s">
        <v>38</v>
      </c>
    </row>
    <row r="3" spans="1:4" ht="15" customHeight="1" x14ac:dyDescent="0.2">
      <c r="A3" s="134" t="s">
        <v>41</v>
      </c>
      <c r="B3" s="386">
        <v>824</v>
      </c>
    </row>
    <row r="4" spans="1:4" ht="30" customHeight="1" x14ac:dyDescent="0.2">
      <c r="A4" s="134" t="s">
        <v>42</v>
      </c>
      <c r="B4" s="386">
        <v>134</v>
      </c>
    </row>
    <row r="5" spans="1:4" ht="30" customHeight="1" x14ac:dyDescent="0.2">
      <c r="A5" s="134" t="s">
        <v>549</v>
      </c>
      <c r="B5" s="386">
        <v>1523</v>
      </c>
    </row>
    <row r="6" spans="1:4" ht="39.950000000000003" customHeight="1" x14ac:dyDescent="0.2">
      <c r="A6" s="134" t="s">
        <v>550</v>
      </c>
      <c r="B6" s="386">
        <v>873</v>
      </c>
    </row>
    <row r="7" spans="1:4" s="354" customFormat="1" ht="15" customHeight="1" x14ac:dyDescent="0.2">
      <c r="A7" s="353" t="s">
        <v>551</v>
      </c>
      <c r="B7" s="386">
        <v>173458</v>
      </c>
    </row>
    <row r="8" spans="1:4" s="354" customFormat="1" ht="30" customHeight="1" x14ac:dyDescent="0.2">
      <c r="A8" s="134" t="s">
        <v>531</v>
      </c>
      <c r="B8" s="386">
        <v>0</v>
      </c>
    </row>
    <row r="9" spans="1:4" s="354" customFormat="1" ht="30" customHeight="1" x14ac:dyDescent="0.2">
      <c r="A9" s="134" t="s">
        <v>532</v>
      </c>
      <c r="B9" s="386">
        <v>216</v>
      </c>
    </row>
    <row r="10" spans="1:4" s="354" customFormat="1" ht="30" customHeight="1" x14ac:dyDescent="0.2">
      <c r="A10" s="134" t="s">
        <v>533</v>
      </c>
      <c r="B10" s="386">
        <v>236</v>
      </c>
    </row>
    <row r="11" spans="1:4" ht="30" customHeight="1" x14ac:dyDescent="0.2">
      <c r="A11" s="134" t="s">
        <v>552</v>
      </c>
      <c r="B11" s="386">
        <v>70093</v>
      </c>
    </row>
    <row r="12" spans="1:4" s="93" customFormat="1" ht="42" customHeight="1" x14ac:dyDescent="0.2">
      <c r="A12" s="134" t="s">
        <v>553</v>
      </c>
      <c r="B12" s="390">
        <v>61845</v>
      </c>
    </row>
    <row r="13" spans="1:4" ht="30" customHeight="1" thickBot="1" x14ac:dyDescent="0.25">
      <c r="A13" s="355" t="s">
        <v>554</v>
      </c>
      <c r="B13" s="391">
        <v>15254</v>
      </c>
    </row>
    <row r="15" spans="1:4" ht="39.6" customHeight="1" x14ac:dyDescent="0.2">
      <c r="A15" s="614" t="s">
        <v>534</v>
      </c>
      <c r="B15" s="614"/>
      <c r="C15" s="349"/>
      <c r="D15" s="349"/>
    </row>
    <row r="16" spans="1:4" ht="93.6" customHeight="1" x14ac:dyDescent="0.2">
      <c r="A16" s="614" t="s">
        <v>535</v>
      </c>
      <c r="B16" s="614"/>
      <c r="C16" s="349"/>
      <c r="D16" s="349"/>
    </row>
    <row r="17" spans="1:2" ht="80.099999999999994" customHeight="1" x14ac:dyDescent="0.2">
      <c r="A17" s="614" t="s">
        <v>542</v>
      </c>
      <c r="B17" s="614"/>
    </row>
  </sheetData>
  <mergeCells count="4">
    <mergeCell ref="A1:B1"/>
    <mergeCell ref="A15:B15"/>
    <mergeCell ref="A17:B17"/>
    <mergeCell ref="A16:B1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B2" sqref="B2"/>
    </sheetView>
  </sheetViews>
  <sheetFormatPr defaultColWidth="9.140625" defaultRowHeight="12.75" x14ac:dyDescent="0.2"/>
  <cols>
    <col min="1" max="1" width="38.5703125" style="2" customWidth="1"/>
    <col min="2" max="2" width="14.5703125" style="1" customWidth="1"/>
    <col min="3" max="16384" width="9.140625" style="1"/>
  </cols>
  <sheetData>
    <row r="1" spans="1:2" ht="42.75" customHeight="1" x14ac:dyDescent="0.2">
      <c r="A1" s="654" t="s">
        <v>411</v>
      </c>
      <c r="B1" s="642"/>
    </row>
    <row r="2" spans="1:2" s="5" customFormat="1" ht="30" customHeight="1" x14ac:dyDescent="0.2">
      <c r="A2" s="484" t="s">
        <v>566</v>
      </c>
      <c r="B2" s="488" t="s">
        <v>38</v>
      </c>
    </row>
    <row r="3" spans="1:2" s="6" customFormat="1" ht="12.75" customHeight="1" x14ac:dyDescent="0.2">
      <c r="A3" s="28" t="s">
        <v>43</v>
      </c>
      <c r="B3" s="380">
        <v>3539</v>
      </c>
    </row>
    <row r="4" spans="1:2" s="6" customFormat="1" ht="12.75" customHeight="1" x14ac:dyDescent="0.2">
      <c r="A4" s="28" t="s">
        <v>422</v>
      </c>
      <c r="B4" s="380">
        <v>3057</v>
      </c>
    </row>
    <row r="5" spans="1:2" s="6" customFormat="1" ht="12.75" customHeight="1" x14ac:dyDescent="0.2">
      <c r="A5" s="28" t="s">
        <v>421</v>
      </c>
      <c r="B5" s="380">
        <v>482</v>
      </c>
    </row>
    <row r="6" spans="1:2" s="6" customFormat="1" ht="12.75" customHeight="1" x14ac:dyDescent="0.2">
      <c r="A6" s="28" t="s">
        <v>44</v>
      </c>
      <c r="B6" s="380">
        <v>150879</v>
      </c>
    </row>
    <row r="7" spans="1:2" s="6" customFormat="1" ht="12.75" customHeight="1" x14ac:dyDescent="0.2">
      <c r="A7" s="28" t="s">
        <v>449</v>
      </c>
      <c r="B7" s="380">
        <v>146086</v>
      </c>
    </row>
    <row r="8" spans="1:2" s="6" customFormat="1" ht="12.75" customHeight="1" x14ac:dyDescent="0.2">
      <c r="A8" s="28" t="s">
        <v>450</v>
      </c>
      <c r="B8" s="380">
        <v>4793</v>
      </c>
    </row>
    <row r="9" spans="1:2" s="6" customFormat="1" ht="25.5" x14ac:dyDescent="0.2">
      <c r="A9" s="53" t="s">
        <v>528</v>
      </c>
      <c r="B9" s="383">
        <v>168</v>
      </c>
    </row>
    <row r="10" spans="1:2" s="6" customFormat="1" ht="15" customHeight="1" x14ac:dyDescent="0.2">
      <c r="A10" s="53" t="s">
        <v>527</v>
      </c>
      <c r="B10" s="383">
        <v>13</v>
      </c>
    </row>
    <row r="11" spans="1:2" s="6" customFormat="1" ht="15" customHeight="1" thickBot="1" x14ac:dyDescent="0.25">
      <c r="A11" s="99" t="s">
        <v>132</v>
      </c>
      <c r="B11" s="385">
        <v>2</v>
      </c>
    </row>
    <row r="13" spans="1:2" ht="56.25" customHeight="1" x14ac:dyDescent="0.2">
      <c r="A13" s="553" t="s">
        <v>70</v>
      </c>
      <c r="B13" s="553"/>
    </row>
    <row r="14" spans="1:2" ht="57" customHeight="1" x14ac:dyDescent="0.2">
      <c r="A14" s="553" t="s">
        <v>133</v>
      </c>
      <c r="B14" s="553"/>
    </row>
    <row r="16" spans="1:2" ht="51.75" customHeight="1" x14ac:dyDescent="0.2">
      <c r="A16" s="712" t="s">
        <v>564</v>
      </c>
      <c r="B16" s="712"/>
    </row>
  </sheetData>
  <mergeCells count="4">
    <mergeCell ref="A1:B1"/>
    <mergeCell ref="A13:B13"/>
    <mergeCell ref="A14:B14"/>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21"/>
  <sheetViews>
    <sheetView topLeftCell="C1" zoomScaleNormal="100" workbookViewId="0">
      <selection activeCell="G7" sqref="G7"/>
    </sheetView>
  </sheetViews>
  <sheetFormatPr defaultColWidth="9.140625"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521" t="s">
        <v>390</v>
      </c>
      <c r="B1" s="510"/>
      <c r="D1" s="522" t="s">
        <v>409</v>
      </c>
      <c r="E1" s="523"/>
      <c r="F1" s="523"/>
      <c r="G1" s="523"/>
      <c r="H1" s="523"/>
      <c r="I1" s="524"/>
    </row>
    <row r="2" spans="1:9" s="5" customFormat="1" ht="38.25" customHeight="1" x14ac:dyDescent="0.2">
      <c r="A2" s="484" t="s">
        <v>594</v>
      </c>
      <c r="B2" s="36"/>
      <c r="C2" s="1"/>
      <c r="D2" s="82" t="s">
        <v>9</v>
      </c>
      <c r="E2" s="182" t="s">
        <v>0</v>
      </c>
      <c r="F2" s="182" t="s">
        <v>2</v>
      </c>
      <c r="G2" s="182" t="s">
        <v>1</v>
      </c>
      <c r="H2" s="182" t="s">
        <v>3</v>
      </c>
      <c r="I2" s="188" t="s">
        <v>75</v>
      </c>
    </row>
    <row r="3" spans="1:9" s="5" customFormat="1" x14ac:dyDescent="0.2">
      <c r="A3" s="26" t="s">
        <v>12</v>
      </c>
      <c r="B3" s="57" t="s">
        <v>613</v>
      </c>
      <c r="C3" s="1"/>
      <c r="D3" s="75" t="s">
        <v>97</v>
      </c>
      <c r="E3" s="498">
        <v>1</v>
      </c>
      <c r="F3" s="498"/>
      <c r="G3" s="498">
        <v>1</v>
      </c>
      <c r="H3" s="498">
        <v>1</v>
      </c>
      <c r="I3" s="27">
        <v>3</v>
      </c>
    </row>
    <row r="4" spans="1:9" ht="12.75" customHeight="1" thickBot="1" x14ac:dyDescent="0.25">
      <c r="A4" s="16" t="s">
        <v>10</v>
      </c>
      <c r="B4" s="55" t="s">
        <v>615</v>
      </c>
      <c r="D4" s="76" t="s">
        <v>424</v>
      </c>
      <c r="E4" s="74">
        <v>0</v>
      </c>
      <c r="F4" s="74"/>
      <c r="G4" s="74">
        <v>1</v>
      </c>
      <c r="H4" s="74">
        <v>2</v>
      </c>
      <c r="I4" s="189">
        <v>3</v>
      </c>
    </row>
    <row r="5" spans="1:9" ht="12.75" customHeight="1" x14ac:dyDescent="0.2">
      <c r="A5" s="16" t="s">
        <v>11</v>
      </c>
      <c r="B5" s="55"/>
    </row>
    <row r="6" spans="1:9" ht="12.75" customHeight="1" x14ac:dyDescent="0.2">
      <c r="A6" s="56" t="s">
        <v>13</v>
      </c>
      <c r="B6" s="55" t="s">
        <v>616</v>
      </c>
    </row>
    <row r="7" spans="1:9" ht="25.5" customHeight="1" x14ac:dyDescent="0.2">
      <c r="A7" s="16" t="s">
        <v>14</v>
      </c>
      <c r="B7" s="55" t="s">
        <v>614</v>
      </c>
    </row>
    <row r="8" spans="1:9" ht="15.75" thickBot="1" x14ac:dyDescent="0.3">
      <c r="A8" s="88" t="s">
        <v>78</v>
      </c>
      <c r="B8" s="474">
        <v>2</v>
      </c>
    </row>
    <row r="9" spans="1:9" x14ac:dyDescent="0.2">
      <c r="A9" s="28" t="s">
        <v>617</v>
      </c>
      <c r="B9" s="494" t="s">
        <v>618</v>
      </c>
    </row>
    <row r="10" spans="1:9" x14ac:dyDescent="0.2">
      <c r="A10" s="489" t="s">
        <v>10</v>
      </c>
      <c r="B10" s="490" t="s">
        <v>619</v>
      </c>
    </row>
    <row r="11" spans="1:9" x14ac:dyDescent="0.2">
      <c r="A11" s="489" t="s">
        <v>11</v>
      </c>
      <c r="B11" s="490"/>
    </row>
    <row r="12" spans="1:9" x14ac:dyDescent="0.2">
      <c r="A12" s="491" t="s">
        <v>13</v>
      </c>
      <c r="B12" s="490" t="s">
        <v>616</v>
      </c>
    </row>
    <row r="13" spans="1:9" ht="25.5" x14ac:dyDescent="0.2">
      <c r="A13" s="489" t="s">
        <v>14</v>
      </c>
      <c r="B13" s="490" t="s">
        <v>598</v>
      </c>
    </row>
    <row r="14" spans="1:9" ht="15.75" thickBot="1" x14ac:dyDescent="0.3">
      <c r="A14" s="492" t="s">
        <v>78</v>
      </c>
      <c r="B14" s="495">
        <v>0</v>
      </c>
    </row>
    <row r="15" spans="1:9" ht="25.5" x14ac:dyDescent="0.2">
      <c r="A15" s="493" t="s">
        <v>620</v>
      </c>
      <c r="B15" s="494" t="s">
        <v>621</v>
      </c>
    </row>
    <row r="16" spans="1:9" x14ac:dyDescent="0.2">
      <c r="A16" s="489" t="s">
        <v>10</v>
      </c>
      <c r="B16" s="490" t="s">
        <v>619</v>
      </c>
    </row>
    <row r="17" spans="1:2" x14ac:dyDescent="0.2">
      <c r="A17" s="489" t="s">
        <v>11</v>
      </c>
      <c r="B17" s="490"/>
    </row>
    <row r="18" spans="1:2" x14ac:dyDescent="0.2">
      <c r="A18" s="491" t="s">
        <v>13</v>
      </c>
      <c r="B18" s="490" t="s">
        <v>616</v>
      </c>
    </row>
    <row r="19" spans="1:2" ht="26.25" x14ac:dyDescent="0.25">
      <c r="A19" s="489" t="s">
        <v>14</v>
      </c>
      <c r="B19" s="496" t="s">
        <v>622</v>
      </c>
    </row>
    <row r="20" spans="1:2" ht="13.5" thickBot="1" x14ac:dyDescent="0.25">
      <c r="A20" s="492" t="s">
        <v>78</v>
      </c>
      <c r="B20" s="497">
        <v>1</v>
      </c>
    </row>
    <row r="21" spans="1:2" x14ac:dyDescent="0.2">
      <c r="B21" s="476"/>
    </row>
  </sheetData>
  <mergeCells count="2">
    <mergeCell ref="A1:B1"/>
    <mergeCell ref="D1:I1"/>
  </mergeCells>
  <pageMargins left="0.7" right="0.7" top="0.75" bottom="0.75" header="0.3" footer="0.3"/>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15"/>
  <sheetViews>
    <sheetView zoomScaleNormal="100" workbookViewId="0">
      <selection activeCell="A2" sqref="A2"/>
    </sheetView>
  </sheetViews>
  <sheetFormatPr defaultColWidth="9.140625"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525" t="s">
        <v>456</v>
      </c>
      <c r="B1" s="526"/>
      <c r="D1" s="522" t="s">
        <v>408</v>
      </c>
      <c r="E1" s="523"/>
      <c r="F1" s="523"/>
      <c r="G1" s="523"/>
      <c r="H1" s="523"/>
      <c r="I1" s="524"/>
    </row>
    <row r="2" spans="1:9" s="5" customFormat="1" ht="38.25" customHeight="1" x14ac:dyDescent="0.2">
      <c r="A2" s="484" t="s">
        <v>594</v>
      </c>
      <c r="B2" s="36"/>
      <c r="D2" s="82" t="s">
        <v>9</v>
      </c>
      <c r="E2" s="182" t="s">
        <v>0</v>
      </c>
      <c r="F2" s="182" t="s">
        <v>2</v>
      </c>
      <c r="G2" s="182" t="s">
        <v>1</v>
      </c>
      <c r="H2" s="182" t="s">
        <v>3</v>
      </c>
      <c r="I2" s="188" t="s">
        <v>75</v>
      </c>
    </row>
    <row r="3" spans="1:9" s="5" customFormat="1" ht="12.75" customHeight="1" x14ac:dyDescent="0.2">
      <c r="A3" s="26" t="s">
        <v>15</v>
      </c>
      <c r="B3" s="57"/>
      <c r="D3" s="75" t="s">
        <v>97</v>
      </c>
      <c r="E3" s="7"/>
      <c r="F3" s="7"/>
      <c r="G3" s="7"/>
      <c r="H3" s="7"/>
      <c r="I3" s="27">
        <f>SUM(E3:H3)</f>
        <v>0</v>
      </c>
    </row>
    <row r="4" spans="1:9" s="5" customFormat="1" ht="12.75" customHeight="1" thickBot="1" x14ac:dyDescent="0.25">
      <c r="A4" s="191" t="s">
        <v>511</v>
      </c>
      <c r="B4" s="57"/>
      <c r="D4" s="76" t="s">
        <v>424</v>
      </c>
      <c r="E4" s="74"/>
      <c r="F4" s="74"/>
      <c r="G4" s="74"/>
      <c r="H4" s="74"/>
      <c r="I4" s="189">
        <f>SUM(E4:H4)</f>
        <v>0</v>
      </c>
    </row>
    <row r="5" spans="1:9" ht="12.75" customHeight="1" x14ac:dyDescent="0.2">
      <c r="A5" s="134" t="s">
        <v>107</v>
      </c>
      <c r="B5" s="190"/>
    </row>
    <row r="6" spans="1:9" ht="25.5" customHeight="1" x14ac:dyDescent="0.2">
      <c r="A6" s="134" t="s">
        <v>14</v>
      </c>
      <c r="B6" s="190"/>
    </row>
    <row r="7" spans="1:9" ht="15.75" thickBot="1" x14ac:dyDescent="0.3">
      <c r="A7" s="88" t="s">
        <v>78</v>
      </c>
      <c r="B7" s="89"/>
    </row>
    <row r="8" spans="1:9" x14ac:dyDescent="0.2">
      <c r="A8" s="191" t="s">
        <v>16</v>
      </c>
      <c r="B8" s="192"/>
    </row>
    <row r="9" spans="1:9" x14ac:dyDescent="0.2">
      <c r="A9" s="191" t="s">
        <v>511</v>
      </c>
      <c r="B9" s="192"/>
    </row>
    <row r="10" spans="1:9" ht="12.75" customHeight="1" x14ac:dyDescent="0.2">
      <c r="A10" s="134" t="s">
        <v>107</v>
      </c>
      <c r="B10" s="190"/>
    </row>
    <row r="11" spans="1:9" ht="25.5" x14ac:dyDescent="0.2">
      <c r="A11" s="134" t="s">
        <v>14</v>
      </c>
      <c r="B11" s="190"/>
    </row>
    <row r="12" spans="1:9" ht="15.75" thickBot="1" x14ac:dyDescent="0.3">
      <c r="A12" s="88" t="s">
        <v>78</v>
      </c>
      <c r="B12" s="89"/>
    </row>
    <row r="13" spans="1:9" ht="15" x14ac:dyDescent="0.25">
      <c r="A13" s="90"/>
      <c r="B13" s="62"/>
    </row>
    <row r="14" spans="1:9" s="43" customFormat="1" ht="15" customHeight="1" x14ac:dyDescent="0.2">
      <c r="A14" s="527" t="s">
        <v>87</v>
      </c>
      <c r="B14" s="527"/>
    </row>
    <row r="15" spans="1:9" s="43" customFormat="1" ht="15" customHeight="1" x14ac:dyDescent="0.2">
      <c r="A15" s="527"/>
      <c r="B15" s="527"/>
    </row>
  </sheetData>
  <mergeCells count="3">
    <mergeCell ref="A1:B1"/>
    <mergeCell ref="A14:B15"/>
    <mergeCell ref="D1:I1"/>
  </mergeCell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19"/>
  <sheetViews>
    <sheetView workbookViewId="0">
      <selection activeCell="A2" sqref="A2"/>
    </sheetView>
  </sheetViews>
  <sheetFormatPr defaultColWidth="9.140625"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525" t="s">
        <v>457</v>
      </c>
      <c r="B1" s="526"/>
      <c r="D1" s="522" t="s">
        <v>407</v>
      </c>
      <c r="E1" s="523"/>
      <c r="F1" s="523"/>
      <c r="G1" s="523"/>
      <c r="H1" s="523"/>
      <c r="I1" s="524"/>
    </row>
    <row r="2" spans="1:9" s="5" customFormat="1" ht="38.25" customHeight="1" x14ac:dyDescent="0.2">
      <c r="A2" s="484" t="s">
        <v>594</v>
      </c>
      <c r="B2" s="36"/>
      <c r="D2" s="82" t="s">
        <v>9</v>
      </c>
      <c r="E2" s="429" t="s">
        <v>0</v>
      </c>
      <c r="F2" s="429" t="s">
        <v>2</v>
      </c>
      <c r="G2" s="429" t="s">
        <v>1</v>
      </c>
      <c r="H2" s="429" t="s">
        <v>3</v>
      </c>
      <c r="I2" s="188" t="s">
        <v>75</v>
      </c>
    </row>
    <row r="3" spans="1:9" s="5" customFormat="1" x14ac:dyDescent="0.2">
      <c r="A3" s="26" t="s">
        <v>15</v>
      </c>
      <c r="B3" s="435" t="s">
        <v>596</v>
      </c>
      <c r="D3" s="75" t="s">
        <v>97</v>
      </c>
      <c r="E3" s="429">
        <v>1</v>
      </c>
      <c r="F3" s="429"/>
      <c r="G3" s="429"/>
      <c r="H3" s="429"/>
      <c r="I3" s="434">
        <f>SUM(E3:H3)</f>
        <v>1</v>
      </c>
    </row>
    <row r="4" spans="1:9" s="5" customFormat="1" ht="13.5" thickBot="1" x14ac:dyDescent="0.25">
      <c r="A4" s="191" t="s">
        <v>510</v>
      </c>
      <c r="B4" s="436" t="s">
        <v>491</v>
      </c>
      <c r="D4" s="76" t="s">
        <v>424</v>
      </c>
      <c r="E4" s="437">
        <v>1</v>
      </c>
      <c r="F4" s="437"/>
      <c r="G4" s="437"/>
      <c r="H4" s="437"/>
      <c r="I4" s="438">
        <f>SUM(E4:H4)</f>
        <v>1</v>
      </c>
    </row>
    <row r="5" spans="1:9" ht="25.5" x14ac:dyDescent="0.2">
      <c r="A5" s="134" t="s">
        <v>17</v>
      </c>
      <c r="B5" s="439" t="s">
        <v>597</v>
      </c>
    </row>
    <row r="6" spans="1:9" ht="25.5" x14ac:dyDescent="0.2">
      <c r="A6" s="134" t="s">
        <v>14</v>
      </c>
      <c r="B6" s="440" t="s">
        <v>598</v>
      </c>
    </row>
    <row r="7" spans="1:9" ht="13.5" thickBot="1" x14ac:dyDescent="0.25">
      <c r="A7" s="99" t="s">
        <v>78</v>
      </c>
      <c r="B7" s="441">
        <v>1</v>
      </c>
    </row>
    <row r="19" spans="2:2" x14ac:dyDescent="0.2">
      <c r="B19" s="91"/>
    </row>
  </sheetData>
  <mergeCells count="2">
    <mergeCell ref="A1:B1"/>
    <mergeCell ref="D1:I1"/>
  </mergeCells>
  <pageMargins left="0.7" right="0.7"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8"/>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507" t="s">
        <v>396</v>
      </c>
      <c r="B1" s="508"/>
      <c r="C1" s="508"/>
      <c r="D1" s="508"/>
      <c r="E1" s="508"/>
      <c r="F1" s="508"/>
      <c r="G1" s="508"/>
      <c r="H1" s="508"/>
      <c r="I1" s="508"/>
      <c r="J1" s="510"/>
    </row>
    <row r="2" spans="1:10" s="5" customFormat="1" ht="38.25" customHeight="1" x14ac:dyDescent="0.2">
      <c r="A2" s="486" t="s">
        <v>594</v>
      </c>
      <c r="B2" s="8"/>
      <c r="C2" s="518" t="s">
        <v>45</v>
      </c>
      <c r="D2" s="518"/>
      <c r="E2" s="518"/>
      <c r="F2" s="518" t="s">
        <v>46</v>
      </c>
      <c r="G2" s="518"/>
      <c r="H2" s="518"/>
      <c r="I2" s="529" t="s">
        <v>47</v>
      </c>
      <c r="J2" s="531" t="s">
        <v>4</v>
      </c>
    </row>
    <row r="3" spans="1:10" s="5" customFormat="1" ht="25.5" x14ac:dyDescent="0.2">
      <c r="A3" s="13"/>
      <c r="B3" s="8"/>
      <c r="C3" s="429" t="s">
        <v>49</v>
      </c>
      <c r="D3" s="429" t="s">
        <v>144</v>
      </c>
      <c r="E3" s="429" t="s">
        <v>145</v>
      </c>
      <c r="F3" s="429" t="s">
        <v>49</v>
      </c>
      <c r="G3" s="429" t="s">
        <v>144</v>
      </c>
      <c r="H3" s="429" t="s">
        <v>145</v>
      </c>
      <c r="I3" s="530"/>
      <c r="J3" s="532"/>
    </row>
    <row r="4" spans="1:10" s="2" customFormat="1" x14ac:dyDescent="0.2">
      <c r="A4" s="309" t="s">
        <v>483</v>
      </c>
      <c r="B4" s="310" t="s">
        <v>482</v>
      </c>
      <c r="C4" s="528"/>
      <c r="D4" s="528"/>
      <c r="E4" s="528"/>
      <c r="F4" s="528"/>
      <c r="G4" s="528"/>
      <c r="H4" s="528"/>
      <c r="I4" s="528"/>
      <c r="J4" s="15"/>
    </row>
    <row r="5" spans="1:10" x14ac:dyDescent="0.2">
      <c r="A5" s="134" t="s">
        <v>497</v>
      </c>
      <c r="B5" s="311" t="s">
        <v>484</v>
      </c>
      <c r="C5" s="9"/>
      <c r="D5" s="9">
        <v>1</v>
      </c>
      <c r="E5" s="9"/>
      <c r="F5" s="9"/>
      <c r="G5" s="9"/>
      <c r="H5" s="9"/>
      <c r="I5" s="155">
        <v>1</v>
      </c>
      <c r="J5" s="17">
        <f>SUM(C5:I5)</f>
        <v>2</v>
      </c>
    </row>
    <row r="6" spans="1:10" x14ac:dyDescent="0.2">
      <c r="A6" s="134" t="s">
        <v>498</v>
      </c>
      <c r="B6" s="311" t="s">
        <v>485</v>
      </c>
      <c r="C6" s="9"/>
      <c r="D6" s="9"/>
      <c r="E6" s="9">
        <v>1</v>
      </c>
      <c r="F6" s="9"/>
      <c r="G6" s="9"/>
      <c r="H6" s="9"/>
      <c r="I6" s="155"/>
      <c r="J6" s="17">
        <f t="shared" ref="J6:J15" si="0">SUM(C6:I6)</f>
        <v>1</v>
      </c>
    </row>
    <row r="7" spans="1:10" x14ac:dyDescent="0.2">
      <c r="A7" s="134" t="s">
        <v>499</v>
      </c>
      <c r="B7" s="311" t="s">
        <v>486</v>
      </c>
      <c r="C7" s="9"/>
      <c r="D7" s="9">
        <v>2</v>
      </c>
      <c r="E7" s="9"/>
      <c r="F7" s="9"/>
      <c r="G7" s="9">
        <v>3</v>
      </c>
      <c r="H7" s="9"/>
      <c r="I7" s="155">
        <v>25</v>
      </c>
      <c r="J7" s="17">
        <f t="shared" si="0"/>
        <v>30</v>
      </c>
    </row>
    <row r="8" spans="1:10" x14ac:dyDescent="0.2">
      <c r="A8" s="134" t="s">
        <v>500</v>
      </c>
      <c r="B8" s="311" t="s">
        <v>487</v>
      </c>
      <c r="C8" s="9"/>
      <c r="D8" s="9"/>
      <c r="E8" s="9">
        <v>1</v>
      </c>
      <c r="F8" s="9"/>
      <c r="G8" s="9"/>
      <c r="H8" s="9"/>
      <c r="I8" s="155">
        <v>4</v>
      </c>
      <c r="J8" s="17">
        <f t="shared" si="0"/>
        <v>5</v>
      </c>
    </row>
    <row r="9" spans="1:10" x14ac:dyDescent="0.2">
      <c r="A9" s="134" t="s">
        <v>501</v>
      </c>
      <c r="B9" s="311" t="s">
        <v>488</v>
      </c>
      <c r="C9" s="9"/>
      <c r="D9" s="9"/>
      <c r="E9" s="9">
        <v>14</v>
      </c>
      <c r="F9" s="9"/>
      <c r="G9" s="9"/>
      <c r="H9" s="9"/>
      <c r="I9" s="155">
        <v>6</v>
      </c>
      <c r="J9" s="17">
        <f t="shared" si="0"/>
        <v>20</v>
      </c>
    </row>
    <row r="10" spans="1:10" x14ac:dyDescent="0.2">
      <c r="A10" s="134" t="s">
        <v>502</v>
      </c>
      <c r="B10" s="311" t="s">
        <v>489</v>
      </c>
      <c r="C10" s="9"/>
      <c r="D10" s="9"/>
      <c r="E10" s="9"/>
      <c r="F10" s="9"/>
      <c r="G10" s="9">
        <v>1</v>
      </c>
      <c r="H10" s="9"/>
      <c r="I10" s="155">
        <v>1</v>
      </c>
      <c r="J10" s="17">
        <f t="shared" si="0"/>
        <v>2</v>
      </c>
    </row>
    <row r="11" spans="1:10" x14ac:dyDescent="0.2">
      <c r="A11" s="134" t="s">
        <v>496</v>
      </c>
      <c r="B11" s="311" t="s">
        <v>490</v>
      </c>
      <c r="C11" s="9">
        <v>1</v>
      </c>
      <c r="D11" s="9">
        <v>2</v>
      </c>
      <c r="E11" s="9"/>
      <c r="F11" s="9"/>
      <c r="G11" s="9"/>
      <c r="H11" s="9"/>
      <c r="I11" s="155">
        <v>7</v>
      </c>
      <c r="J11" s="17">
        <f t="shared" si="0"/>
        <v>10</v>
      </c>
    </row>
    <row r="12" spans="1:10" x14ac:dyDescent="0.2">
      <c r="A12" s="134" t="s">
        <v>503</v>
      </c>
      <c r="B12" s="311" t="s">
        <v>491</v>
      </c>
      <c r="C12" s="9"/>
      <c r="D12" s="9"/>
      <c r="E12" s="9"/>
      <c r="F12" s="9"/>
      <c r="G12" s="9"/>
      <c r="H12" s="9"/>
      <c r="I12" s="155">
        <v>2</v>
      </c>
      <c r="J12" s="17">
        <f t="shared" si="0"/>
        <v>2</v>
      </c>
    </row>
    <row r="13" spans="1:10" x14ac:dyDescent="0.2">
      <c r="A13" s="134" t="s">
        <v>504</v>
      </c>
      <c r="B13" s="311" t="s">
        <v>492</v>
      </c>
      <c r="C13" s="9"/>
      <c r="D13" s="9">
        <v>1</v>
      </c>
      <c r="E13" s="9"/>
      <c r="F13" s="9"/>
      <c r="G13" s="9"/>
      <c r="H13" s="9"/>
      <c r="I13" s="155"/>
      <c r="J13" s="17">
        <f t="shared" si="0"/>
        <v>1</v>
      </c>
    </row>
    <row r="14" spans="1:10" x14ac:dyDescent="0.2">
      <c r="A14" s="134" t="s">
        <v>505</v>
      </c>
      <c r="B14" s="311" t="s">
        <v>493</v>
      </c>
      <c r="C14" s="9"/>
      <c r="D14" s="9">
        <v>3</v>
      </c>
      <c r="E14" s="9"/>
      <c r="F14" s="9"/>
      <c r="G14" s="9"/>
      <c r="H14" s="9"/>
      <c r="I14" s="155">
        <v>1</v>
      </c>
      <c r="J14" s="17">
        <f t="shared" si="0"/>
        <v>4</v>
      </c>
    </row>
    <row r="15" spans="1:10" x14ac:dyDescent="0.2">
      <c r="A15" s="134" t="s">
        <v>495</v>
      </c>
      <c r="B15" s="311" t="s">
        <v>494</v>
      </c>
      <c r="C15" s="21"/>
      <c r="D15" s="21"/>
      <c r="E15" s="21"/>
      <c r="F15" s="21"/>
      <c r="G15" s="21"/>
      <c r="H15" s="21"/>
      <c r="I15" s="459">
        <v>1</v>
      </c>
      <c r="J15" s="17">
        <f t="shared" si="0"/>
        <v>1</v>
      </c>
    </row>
    <row r="16" spans="1:10" ht="13.5" thickBot="1" x14ac:dyDescent="0.25">
      <c r="A16" s="23" t="s">
        <v>4</v>
      </c>
      <c r="B16" s="297" t="s">
        <v>95</v>
      </c>
      <c r="C16" s="25">
        <f t="shared" ref="C16:H16" si="1">SUM(C5:C15)</f>
        <v>1</v>
      </c>
      <c r="D16" s="25">
        <f t="shared" si="1"/>
        <v>9</v>
      </c>
      <c r="E16" s="25">
        <f t="shared" si="1"/>
        <v>16</v>
      </c>
      <c r="F16" s="25">
        <f t="shared" si="1"/>
        <v>0</v>
      </c>
      <c r="G16" s="25">
        <f t="shared" si="1"/>
        <v>4</v>
      </c>
      <c r="H16" s="25">
        <f t="shared" si="1"/>
        <v>0</v>
      </c>
      <c r="I16" s="25">
        <f>SUM(I5:I15)</f>
        <v>48</v>
      </c>
      <c r="J16" s="18">
        <f>SUM(J5:J15)</f>
        <v>78</v>
      </c>
    </row>
    <row r="18" spans="2:2" x14ac:dyDescent="0.2">
      <c r="B18"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8"/>
  <sheetViews>
    <sheetView tabSelected="1" workbookViewId="0">
      <selection activeCell="B25" sqref="B25"/>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521" t="s">
        <v>565</v>
      </c>
      <c r="B1" s="508"/>
      <c r="C1" s="508"/>
      <c r="D1" s="508"/>
      <c r="E1" s="508"/>
      <c r="F1" s="508"/>
      <c r="G1" s="508"/>
      <c r="H1" s="508"/>
      <c r="I1" s="508"/>
      <c r="J1" s="508"/>
      <c r="K1" s="510"/>
    </row>
    <row r="2" spans="1:11" s="5" customFormat="1" ht="38.25" customHeight="1" x14ac:dyDescent="0.2">
      <c r="A2" s="484" t="s">
        <v>594</v>
      </c>
      <c r="B2" s="8"/>
      <c r="C2" s="518" t="s">
        <v>45</v>
      </c>
      <c r="D2" s="518"/>
      <c r="E2" s="518"/>
      <c r="F2" s="518" t="s">
        <v>46</v>
      </c>
      <c r="G2" s="518"/>
      <c r="H2" s="518"/>
      <c r="I2" s="529" t="s">
        <v>47</v>
      </c>
      <c r="J2" s="534" t="s">
        <v>435</v>
      </c>
      <c r="K2" s="536" t="s">
        <v>48</v>
      </c>
    </row>
    <row r="3" spans="1:11" s="5" customFormat="1" ht="30.75" customHeight="1" x14ac:dyDescent="0.2">
      <c r="A3" s="13"/>
      <c r="B3" s="8"/>
      <c r="C3" s="429" t="s">
        <v>49</v>
      </c>
      <c r="D3" s="429" t="s">
        <v>144</v>
      </c>
      <c r="E3" s="429" t="s">
        <v>145</v>
      </c>
      <c r="F3" s="429" t="s">
        <v>49</v>
      </c>
      <c r="G3" s="429" t="s">
        <v>144</v>
      </c>
      <c r="H3" s="429" t="s">
        <v>145</v>
      </c>
      <c r="I3" s="530"/>
      <c r="J3" s="535"/>
      <c r="K3" s="537"/>
    </row>
    <row r="4" spans="1:11" s="2" customFormat="1" x14ac:dyDescent="0.2">
      <c r="A4" s="309" t="s">
        <v>483</v>
      </c>
      <c r="B4" s="310" t="s">
        <v>482</v>
      </c>
      <c r="C4" s="528"/>
      <c r="D4" s="528"/>
      <c r="E4" s="528"/>
      <c r="F4" s="528"/>
      <c r="G4" s="528"/>
      <c r="H4" s="528"/>
      <c r="I4" s="528"/>
      <c r="J4" s="31"/>
      <c r="K4" s="32"/>
    </row>
    <row r="5" spans="1:11" x14ac:dyDescent="0.2">
      <c r="A5" s="134" t="s">
        <v>497</v>
      </c>
      <c r="B5" s="311" t="s">
        <v>484</v>
      </c>
      <c r="C5" s="9"/>
      <c r="D5" s="9">
        <v>119</v>
      </c>
      <c r="E5" s="9"/>
      <c r="F5" s="9"/>
      <c r="G5" s="9"/>
      <c r="H5" s="9"/>
      <c r="I5" s="155">
        <v>9</v>
      </c>
      <c r="J5" s="12">
        <f>SUM(C5:I5)</f>
        <v>128</v>
      </c>
      <c r="K5" s="30"/>
    </row>
    <row r="6" spans="1:11" x14ac:dyDescent="0.2">
      <c r="A6" s="134" t="s">
        <v>498</v>
      </c>
      <c r="B6" s="311" t="s">
        <v>485</v>
      </c>
      <c r="C6" s="9"/>
      <c r="D6" s="9"/>
      <c r="E6" s="9">
        <v>68</v>
      </c>
      <c r="F6" s="9"/>
      <c r="G6" s="9"/>
      <c r="H6" s="9"/>
      <c r="I6" s="155"/>
      <c r="J6" s="12">
        <f t="shared" ref="J6:J16" si="0">SUM(C6:I6)</f>
        <v>68</v>
      </c>
      <c r="K6" s="30"/>
    </row>
    <row r="7" spans="1:11" x14ac:dyDescent="0.2">
      <c r="A7" s="134" t="s">
        <v>499</v>
      </c>
      <c r="B7" s="311" t="s">
        <v>486</v>
      </c>
      <c r="C7" s="9"/>
      <c r="D7" s="9">
        <v>29</v>
      </c>
      <c r="E7" s="9"/>
      <c r="F7" s="9"/>
      <c r="G7" s="9">
        <v>52</v>
      </c>
      <c r="H7" s="9"/>
      <c r="I7" s="155">
        <v>436</v>
      </c>
      <c r="J7" s="12">
        <f t="shared" si="0"/>
        <v>517</v>
      </c>
      <c r="K7" s="30"/>
    </row>
    <row r="8" spans="1:11" x14ac:dyDescent="0.2">
      <c r="A8" s="134" t="s">
        <v>500</v>
      </c>
      <c r="B8" s="311" t="s">
        <v>487</v>
      </c>
      <c r="C8" s="9"/>
      <c r="D8" s="9"/>
      <c r="E8" s="9">
        <v>4</v>
      </c>
      <c r="F8" s="9"/>
      <c r="G8" s="9"/>
      <c r="H8" s="9"/>
      <c r="I8" s="155">
        <v>227</v>
      </c>
      <c r="J8" s="12">
        <f t="shared" si="0"/>
        <v>231</v>
      </c>
      <c r="K8" s="30"/>
    </row>
    <row r="9" spans="1:11" x14ac:dyDescent="0.2">
      <c r="A9" s="134" t="s">
        <v>501</v>
      </c>
      <c r="B9" s="311" t="s">
        <v>488</v>
      </c>
      <c r="C9" s="9"/>
      <c r="D9" s="9"/>
      <c r="E9" s="9">
        <v>10</v>
      </c>
      <c r="F9" s="9"/>
      <c r="G9" s="9"/>
      <c r="H9" s="9"/>
      <c r="I9" s="155">
        <v>99</v>
      </c>
      <c r="J9" s="12">
        <f t="shared" si="0"/>
        <v>109</v>
      </c>
      <c r="K9" s="30">
        <v>10</v>
      </c>
    </row>
    <row r="10" spans="1:11" x14ac:dyDescent="0.2">
      <c r="A10" s="134" t="s">
        <v>502</v>
      </c>
      <c r="B10" s="311" t="s">
        <v>489</v>
      </c>
      <c r="C10" s="9"/>
      <c r="D10" s="9"/>
      <c r="E10" s="9"/>
      <c r="F10" s="9"/>
      <c r="G10" s="9">
        <v>28</v>
      </c>
      <c r="H10" s="9"/>
      <c r="I10" s="155">
        <v>28</v>
      </c>
      <c r="J10" s="12">
        <f t="shared" si="0"/>
        <v>56</v>
      </c>
      <c r="K10" s="30"/>
    </row>
    <row r="11" spans="1:11" x14ac:dyDescent="0.2">
      <c r="A11" s="134" t="s">
        <v>496</v>
      </c>
      <c r="B11" s="311" t="s">
        <v>490</v>
      </c>
      <c r="C11" s="9">
        <v>14</v>
      </c>
      <c r="D11" s="9">
        <v>48</v>
      </c>
      <c r="E11" s="9"/>
      <c r="F11" s="9"/>
      <c r="G11" s="9"/>
      <c r="H11" s="9"/>
      <c r="I11" s="155">
        <v>65</v>
      </c>
      <c r="J11" s="12">
        <f t="shared" si="0"/>
        <v>127</v>
      </c>
      <c r="K11" s="30"/>
    </row>
    <row r="12" spans="1:11" x14ac:dyDescent="0.2">
      <c r="A12" s="134" t="s">
        <v>503</v>
      </c>
      <c r="B12" s="311" t="s">
        <v>491</v>
      </c>
      <c r="C12" s="9"/>
      <c r="D12" s="9"/>
      <c r="E12" s="9"/>
      <c r="F12" s="9"/>
      <c r="G12" s="9"/>
      <c r="H12" s="9"/>
      <c r="I12" s="155">
        <v>48</v>
      </c>
      <c r="J12" s="12">
        <f t="shared" si="0"/>
        <v>48</v>
      </c>
      <c r="K12" s="30"/>
    </row>
    <row r="13" spans="1:11" x14ac:dyDescent="0.2">
      <c r="A13" s="134" t="s">
        <v>504</v>
      </c>
      <c r="B13" s="311" t="s">
        <v>492</v>
      </c>
      <c r="C13" s="9"/>
      <c r="D13" s="9">
        <v>24</v>
      </c>
      <c r="E13" s="9"/>
      <c r="F13" s="9"/>
      <c r="G13" s="9"/>
      <c r="H13" s="9"/>
      <c r="I13" s="155"/>
      <c r="J13" s="12">
        <f t="shared" si="0"/>
        <v>24</v>
      </c>
      <c r="K13" s="30"/>
    </row>
    <row r="14" spans="1:11" x14ac:dyDescent="0.2">
      <c r="A14" s="134" t="s">
        <v>505</v>
      </c>
      <c r="B14" s="311" t="s">
        <v>493</v>
      </c>
      <c r="C14" s="9"/>
      <c r="D14" s="9">
        <v>75</v>
      </c>
      <c r="E14" s="9"/>
      <c r="F14" s="9"/>
      <c r="G14" s="9"/>
      <c r="H14" s="9"/>
      <c r="I14" s="155">
        <v>17</v>
      </c>
      <c r="J14" s="12">
        <f t="shared" si="0"/>
        <v>92</v>
      </c>
      <c r="K14" s="30"/>
    </row>
    <row r="15" spans="1:11" x14ac:dyDescent="0.2">
      <c r="A15" s="134" t="s">
        <v>495</v>
      </c>
      <c r="B15" s="311" t="s">
        <v>494</v>
      </c>
      <c r="C15" s="21"/>
      <c r="D15" s="21"/>
      <c r="E15" s="21"/>
      <c r="F15" s="21"/>
      <c r="G15" s="21"/>
      <c r="H15" s="21"/>
      <c r="I15" s="459">
        <v>20</v>
      </c>
      <c r="J15" s="12">
        <f t="shared" si="0"/>
        <v>20</v>
      </c>
      <c r="K15" s="296"/>
    </row>
    <row r="16" spans="1:11" ht="13.5" thickBot="1" x14ac:dyDescent="0.25">
      <c r="A16" s="23" t="s">
        <v>435</v>
      </c>
      <c r="B16" s="297" t="s">
        <v>95</v>
      </c>
      <c r="C16" s="25">
        <f>SUM(C5:C15)</f>
        <v>14</v>
      </c>
      <c r="D16" s="25">
        <f t="shared" ref="D16:I16" si="1">SUM(D5:D15)</f>
        <v>295</v>
      </c>
      <c r="E16" s="25">
        <f t="shared" si="1"/>
        <v>82</v>
      </c>
      <c r="F16" s="25">
        <f t="shared" si="1"/>
        <v>0</v>
      </c>
      <c r="G16" s="25">
        <f t="shared" si="1"/>
        <v>80</v>
      </c>
      <c r="H16" s="25">
        <f t="shared" si="1"/>
        <v>0</v>
      </c>
      <c r="I16" s="25">
        <f t="shared" si="1"/>
        <v>949</v>
      </c>
      <c r="J16" s="12">
        <f t="shared" si="0"/>
        <v>1420</v>
      </c>
      <c r="K16" s="18">
        <f>SUM(K5:K15)</f>
        <v>10</v>
      </c>
    </row>
    <row r="18" spans="1:11" ht="30" customHeight="1" x14ac:dyDescent="0.2">
      <c r="A18" s="533" t="s">
        <v>541</v>
      </c>
      <c r="B18" s="533"/>
      <c r="C18" s="533"/>
      <c r="D18" s="533"/>
      <c r="E18" s="533"/>
      <c r="F18" s="533"/>
      <c r="G18" s="533"/>
      <c r="H18" s="533"/>
      <c r="I18" s="533"/>
      <c r="J18" s="533"/>
      <c r="K18" s="533"/>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5"/>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45" t="s">
        <v>391</v>
      </c>
      <c r="B1" s="546"/>
      <c r="C1" s="546"/>
      <c r="D1" s="546"/>
      <c r="E1" s="546"/>
      <c r="F1" s="546"/>
      <c r="G1" s="546"/>
      <c r="H1" s="546"/>
      <c r="I1" s="546"/>
      <c r="J1" s="546"/>
      <c r="K1" s="547"/>
    </row>
    <row r="2" spans="1:11" s="5" customFormat="1" ht="38.25" customHeight="1" x14ac:dyDescent="0.2">
      <c r="A2" s="485" t="s">
        <v>594</v>
      </c>
      <c r="B2" s="8"/>
      <c r="C2" s="548" t="s">
        <v>0</v>
      </c>
      <c r="D2" s="549"/>
      <c r="E2" s="548" t="s">
        <v>2</v>
      </c>
      <c r="F2" s="549"/>
      <c r="G2" s="548" t="s">
        <v>1</v>
      </c>
      <c r="H2" s="549"/>
      <c r="I2" s="519" t="s">
        <v>3</v>
      </c>
      <c r="J2" s="520"/>
      <c r="K2" s="432" t="s">
        <v>4</v>
      </c>
    </row>
    <row r="3" spans="1:11" s="5" customFormat="1" ht="13.5" customHeight="1" thickBot="1" x14ac:dyDescent="0.25">
      <c r="A3" s="37"/>
      <c r="B3" s="40"/>
      <c r="C3" s="41" t="s">
        <v>7</v>
      </c>
      <c r="D3" s="41" t="s">
        <v>8</v>
      </c>
      <c r="E3" s="41" t="s">
        <v>7</v>
      </c>
      <c r="F3" s="41" t="s">
        <v>8</v>
      </c>
      <c r="G3" s="41" t="s">
        <v>7</v>
      </c>
      <c r="H3" s="41" t="s">
        <v>8</v>
      </c>
      <c r="I3" s="87" t="s">
        <v>7</v>
      </c>
      <c r="J3" s="87" t="s">
        <v>8</v>
      </c>
      <c r="K3" s="35"/>
    </row>
    <row r="4" spans="1:11" s="6" customFormat="1" x14ac:dyDescent="0.2">
      <c r="A4" s="77" t="s">
        <v>567</v>
      </c>
      <c r="B4" s="39"/>
      <c r="C4" s="550"/>
      <c r="D4" s="551"/>
      <c r="E4" s="551"/>
      <c r="F4" s="551"/>
      <c r="G4" s="551"/>
      <c r="H4" s="551"/>
      <c r="I4" s="551"/>
      <c r="J4" s="551"/>
      <c r="K4" s="552"/>
    </row>
    <row r="5" spans="1:11" x14ac:dyDescent="0.2">
      <c r="A5" s="309" t="s">
        <v>483</v>
      </c>
      <c r="B5" s="310" t="s">
        <v>482</v>
      </c>
      <c r="C5" s="538"/>
      <c r="D5" s="539"/>
      <c r="E5" s="539"/>
      <c r="F5" s="539"/>
      <c r="G5" s="539"/>
      <c r="H5" s="539"/>
      <c r="I5" s="539"/>
      <c r="J5" s="539"/>
      <c r="K5" s="540"/>
    </row>
    <row r="6" spans="1:11" ht="12.75" customHeight="1" x14ac:dyDescent="0.2">
      <c r="A6" s="134" t="s">
        <v>497</v>
      </c>
      <c r="B6" s="311" t="s">
        <v>484</v>
      </c>
      <c r="C6" s="9"/>
      <c r="D6" s="9"/>
      <c r="E6" s="9"/>
      <c r="F6" s="9"/>
      <c r="G6" s="9"/>
      <c r="H6" s="9"/>
      <c r="I6" s="83"/>
      <c r="J6" s="84"/>
      <c r="K6" s="17">
        <f>SUM(C6:J6)</f>
        <v>0</v>
      </c>
    </row>
    <row r="7" spans="1:11" ht="12.75" customHeight="1" x14ac:dyDescent="0.2">
      <c r="A7" s="134" t="s">
        <v>498</v>
      </c>
      <c r="B7" s="311" t="s">
        <v>485</v>
      </c>
      <c r="C7" s="9"/>
      <c r="D7" s="9"/>
      <c r="E7" s="9"/>
      <c r="F7" s="9"/>
      <c r="G7" s="9"/>
      <c r="H7" s="9"/>
      <c r="I7" s="83"/>
      <c r="J7" s="84"/>
      <c r="K7" s="17">
        <f t="shared" ref="K7:K19" si="0">SUM(C7:J7)</f>
        <v>0</v>
      </c>
    </row>
    <row r="8" spans="1:11" x14ac:dyDescent="0.2">
      <c r="A8" s="134" t="s">
        <v>499</v>
      </c>
      <c r="B8" s="311" t="s">
        <v>486</v>
      </c>
      <c r="C8" s="9"/>
      <c r="D8" s="9"/>
      <c r="E8" s="9"/>
      <c r="F8" s="9"/>
      <c r="G8" s="9"/>
      <c r="H8" s="9"/>
      <c r="I8" s="83"/>
      <c r="J8" s="84"/>
      <c r="K8" s="17">
        <f t="shared" si="0"/>
        <v>0</v>
      </c>
    </row>
    <row r="9" spans="1:11" x14ac:dyDescent="0.2">
      <c r="A9" s="134" t="s">
        <v>500</v>
      </c>
      <c r="B9" s="311" t="s">
        <v>487</v>
      </c>
      <c r="C9" s="9"/>
      <c r="D9" s="9"/>
      <c r="E9" s="9"/>
      <c r="F9" s="9"/>
      <c r="G9" s="9"/>
      <c r="H9" s="9"/>
      <c r="I9" s="83"/>
      <c r="J9" s="84"/>
      <c r="K9" s="17">
        <f t="shared" si="0"/>
        <v>0</v>
      </c>
    </row>
    <row r="10" spans="1:11" x14ac:dyDescent="0.2">
      <c r="A10" s="134" t="s">
        <v>501</v>
      </c>
      <c r="B10" s="311" t="s">
        <v>488</v>
      </c>
      <c r="C10" s="9"/>
      <c r="D10" s="9"/>
      <c r="E10" s="9"/>
      <c r="F10" s="9"/>
      <c r="G10" s="9"/>
      <c r="H10" s="9"/>
      <c r="I10" s="83"/>
      <c r="J10" s="84"/>
      <c r="K10" s="17">
        <f t="shared" si="0"/>
        <v>0</v>
      </c>
    </row>
    <row r="11" spans="1:11" ht="12.75" customHeight="1" x14ac:dyDescent="0.2">
      <c r="A11" s="134" t="s">
        <v>502</v>
      </c>
      <c r="B11" s="311" t="s">
        <v>489</v>
      </c>
      <c r="C11" s="9"/>
      <c r="D11" s="9"/>
      <c r="E11" s="9"/>
      <c r="F11" s="9"/>
      <c r="G11" s="9"/>
      <c r="H11" s="9"/>
      <c r="I11" s="83"/>
      <c r="J11" s="84"/>
      <c r="K11" s="17">
        <f t="shared" si="0"/>
        <v>0</v>
      </c>
    </row>
    <row r="12" spans="1:11" x14ac:dyDescent="0.2">
      <c r="A12" s="134" t="s">
        <v>496</v>
      </c>
      <c r="B12" s="311" t="s">
        <v>490</v>
      </c>
      <c r="C12" s="9"/>
      <c r="D12" s="9"/>
      <c r="E12" s="9"/>
      <c r="F12" s="9"/>
      <c r="G12" s="9"/>
      <c r="H12" s="9"/>
      <c r="I12" s="83"/>
      <c r="J12" s="84"/>
      <c r="K12" s="17">
        <f t="shared" si="0"/>
        <v>0</v>
      </c>
    </row>
    <row r="13" spans="1:11" x14ac:dyDescent="0.2">
      <c r="A13" s="134" t="s">
        <v>503</v>
      </c>
      <c r="B13" s="311" t="s">
        <v>491</v>
      </c>
      <c r="C13" s="9">
        <v>779</v>
      </c>
      <c r="D13" s="9">
        <v>324</v>
      </c>
      <c r="E13" s="9"/>
      <c r="F13" s="9"/>
      <c r="G13" s="9">
        <v>195</v>
      </c>
      <c r="H13" s="9">
        <v>155</v>
      </c>
      <c r="I13" s="83">
        <v>72</v>
      </c>
      <c r="J13" s="84">
        <v>34</v>
      </c>
      <c r="K13" s="17">
        <f t="shared" si="0"/>
        <v>1559</v>
      </c>
    </row>
    <row r="14" spans="1:11" x14ac:dyDescent="0.2">
      <c r="A14" s="134" t="s">
        <v>504</v>
      </c>
      <c r="B14" s="311" t="s">
        <v>492</v>
      </c>
      <c r="C14" s="9"/>
      <c r="D14" s="9"/>
      <c r="E14" s="9"/>
      <c r="F14" s="9"/>
      <c r="G14" s="9"/>
      <c r="H14" s="9"/>
      <c r="I14" s="83"/>
      <c r="J14" s="84"/>
      <c r="K14" s="17">
        <f t="shared" si="0"/>
        <v>0</v>
      </c>
    </row>
    <row r="15" spans="1:11" s="6" customFormat="1" x14ac:dyDescent="0.2">
      <c r="A15" s="134" t="s">
        <v>505</v>
      </c>
      <c r="B15" s="311" t="s">
        <v>493</v>
      </c>
      <c r="C15" s="9"/>
      <c r="D15" s="9"/>
      <c r="E15" s="9"/>
      <c r="F15" s="9"/>
      <c r="G15" s="9"/>
      <c r="H15" s="9"/>
      <c r="I15" s="83"/>
      <c r="J15" s="84"/>
      <c r="K15" s="17">
        <f t="shared" si="0"/>
        <v>0</v>
      </c>
    </row>
    <row r="16" spans="1:11" s="6" customFormat="1" x14ac:dyDescent="0.2">
      <c r="A16" s="134" t="s">
        <v>495</v>
      </c>
      <c r="B16" s="311" t="s">
        <v>494</v>
      </c>
      <c r="C16" s="9"/>
      <c r="D16" s="9"/>
      <c r="E16" s="9"/>
      <c r="F16" s="9"/>
      <c r="G16" s="9"/>
      <c r="H16" s="9"/>
      <c r="I16" s="83"/>
      <c r="J16" s="84"/>
      <c r="K16" s="17">
        <f t="shared" si="0"/>
        <v>0</v>
      </c>
    </row>
    <row r="17" spans="1:11" s="6" customFormat="1" x14ac:dyDescent="0.2">
      <c r="A17" s="312" t="s">
        <v>94</v>
      </c>
      <c r="B17" s="313" t="s">
        <v>95</v>
      </c>
      <c r="C17" s="12">
        <f>SUM(C6:C16)</f>
        <v>779</v>
      </c>
      <c r="D17" s="12">
        <f t="shared" ref="D17:J17" si="1">SUM(D6:D16)</f>
        <v>324</v>
      </c>
      <c r="E17" s="12">
        <f t="shared" si="1"/>
        <v>0</v>
      </c>
      <c r="F17" s="12">
        <f t="shared" si="1"/>
        <v>0</v>
      </c>
      <c r="G17" s="12">
        <f t="shared" si="1"/>
        <v>195</v>
      </c>
      <c r="H17" s="12">
        <f t="shared" si="1"/>
        <v>155</v>
      </c>
      <c r="I17" s="12">
        <f t="shared" si="1"/>
        <v>72</v>
      </c>
      <c r="J17" s="12">
        <f t="shared" si="1"/>
        <v>34</v>
      </c>
      <c r="K17" s="17">
        <f>SUM(K6:K16)</f>
        <v>1559</v>
      </c>
    </row>
    <row r="18" spans="1:11" s="6" customFormat="1" x14ac:dyDescent="0.2">
      <c r="A18" s="321" t="s">
        <v>599</v>
      </c>
      <c r="B18" s="322" t="s">
        <v>95</v>
      </c>
      <c r="C18" s="68">
        <v>381</v>
      </c>
      <c r="D18" s="68">
        <v>186</v>
      </c>
      <c r="E18" s="68"/>
      <c r="F18" s="68"/>
      <c r="G18" s="68">
        <v>76</v>
      </c>
      <c r="H18" s="68">
        <v>91</v>
      </c>
      <c r="I18" s="68">
        <v>38</v>
      </c>
      <c r="J18" s="68">
        <v>13</v>
      </c>
      <c r="K18" s="19">
        <f t="shared" si="0"/>
        <v>785</v>
      </c>
    </row>
    <row r="19" spans="1:11" s="6" customFormat="1" x14ac:dyDescent="0.2">
      <c r="A19" s="321" t="s">
        <v>600</v>
      </c>
      <c r="B19" s="322" t="s">
        <v>95</v>
      </c>
      <c r="C19" s="68">
        <v>31</v>
      </c>
      <c r="D19" s="68">
        <v>12</v>
      </c>
      <c r="E19" s="68"/>
      <c r="F19" s="68"/>
      <c r="G19" s="68">
        <v>25</v>
      </c>
      <c r="H19" s="68">
        <v>5</v>
      </c>
      <c r="I19" s="68">
        <v>7</v>
      </c>
      <c r="J19" s="68">
        <v>6</v>
      </c>
      <c r="K19" s="19">
        <f t="shared" si="0"/>
        <v>86</v>
      </c>
    </row>
    <row r="20" spans="1:11" s="2" customFormat="1" x14ac:dyDescent="0.2">
      <c r="A20" s="136" t="s">
        <v>573</v>
      </c>
      <c r="B20" s="314"/>
      <c r="C20" s="541"/>
      <c r="D20" s="542"/>
      <c r="E20" s="542"/>
      <c r="F20" s="542"/>
      <c r="G20" s="542"/>
      <c r="H20" s="542"/>
      <c r="I20" s="542"/>
      <c r="J20" s="542"/>
      <c r="K20" s="543"/>
    </row>
    <row r="21" spans="1:11" x14ac:dyDescent="0.2">
      <c r="A21" s="309" t="s">
        <v>483</v>
      </c>
      <c r="B21" s="310" t="s">
        <v>482</v>
      </c>
      <c r="C21" s="538"/>
      <c r="D21" s="539"/>
      <c r="E21" s="539"/>
      <c r="F21" s="539"/>
      <c r="G21" s="539"/>
      <c r="H21" s="539"/>
      <c r="I21" s="539"/>
      <c r="J21" s="539"/>
      <c r="K21" s="540"/>
    </row>
    <row r="22" spans="1:11" x14ac:dyDescent="0.2">
      <c r="A22" s="134" t="s">
        <v>497</v>
      </c>
      <c r="B22" s="311" t="s">
        <v>484</v>
      </c>
      <c r="C22" s="9"/>
      <c r="D22" s="9"/>
      <c r="E22" s="9"/>
      <c r="F22" s="9"/>
      <c r="G22" s="9"/>
      <c r="H22" s="9"/>
      <c r="I22" s="83"/>
      <c r="J22" s="84"/>
      <c r="K22" s="17">
        <f>SUM(C22:J22)</f>
        <v>0</v>
      </c>
    </row>
    <row r="23" spans="1:11" x14ac:dyDescent="0.2">
      <c r="A23" s="134" t="s">
        <v>498</v>
      </c>
      <c r="B23" s="311" t="s">
        <v>485</v>
      </c>
      <c r="C23" s="9"/>
      <c r="D23" s="9"/>
      <c r="E23" s="9"/>
      <c r="F23" s="9"/>
      <c r="G23" s="9"/>
      <c r="H23" s="9"/>
      <c r="I23" s="83"/>
      <c r="J23" s="84"/>
      <c r="K23" s="17">
        <f t="shared" ref="K23:K32" si="2">SUM(C23:J23)</f>
        <v>0</v>
      </c>
    </row>
    <row r="24" spans="1:11" x14ac:dyDescent="0.2">
      <c r="A24" s="134" t="s">
        <v>499</v>
      </c>
      <c r="B24" s="311" t="s">
        <v>486</v>
      </c>
      <c r="C24" s="9"/>
      <c r="D24" s="9"/>
      <c r="E24" s="9"/>
      <c r="F24" s="9"/>
      <c r="G24" s="9"/>
      <c r="H24" s="9"/>
      <c r="I24" s="83"/>
      <c r="J24" s="84"/>
      <c r="K24" s="17">
        <f t="shared" si="2"/>
        <v>0</v>
      </c>
    </row>
    <row r="25" spans="1:11" x14ac:dyDescent="0.2">
      <c r="A25" s="134" t="s">
        <v>500</v>
      </c>
      <c r="B25" s="311" t="s">
        <v>487</v>
      </c>
      <c r="C25" s="9"/>
      <c r="D25" s="9"/>
      <c r="E25" s="9"/>
      <c r="F25" s="9"/>
      <c r="G25" s="9"/>
      <c r="H25" s="9"/>
      <c r="I25" s="83"/>
      <c r="J25" s="84"/>
      <c r="K25" s="17">
        <f t="shared" si="2"/>
        <v>0</v>
      </c>
    </row>
    <row r="26" spans="1:11" x14ac:dyDescent="0.2">
      <c r="A26" s="134" t="s">
        <v>501</v>
      </c>
      <c r="B26" s="311" t="s">
        <v>488</v>
      </c>
      <c r="C26" s="9">
        <v>1039</v>
      </c>
      <c r="D26" s="9">
        <v>329</v>
      </c>
      <c r="E26" s="9"/>
      <c r="F26" s="9"/>
      <c r="G26" s="9">
        <v>343</v>
      </c>
      <c r="H26" s="9">
        <v>458</v>
      </c>
      <c r="I26" s="83">
        <v>67</v>
      </c>
      <c r="J26" s="84">
        <v>53</v>
      </c>
      <c r="K26" s="17">
        <f t="shared" si="2"/>
        <v>2289</v>
      </c>
    </row>
    <row r="27" spans="1:11" x14ac:dyDescent="0.2">
      <c r="A27" s="134" t="s">
        <v>502</v>
      </c>
      <c r="B27" s="311" t="s">
        <v>489</v>
      </c>
      <c r="C27" s="9"/>
      <c r="D27" s="9"/>
      <c r="E27" s="9"/>
      <c r="F27" s="9"/>
      <c r="G27" s="9"/>
      <c r="H27" s="9"/>
      <c r="I27" s="83"/>
      <c r="J27" s="84"/>
      <c r="K27" s="17">
        <f t="shared" si="2"/>
        <v>0</v>
      </c>
    </row>
    <row r="28" spans="1:11" x14ac:dyDescent="0.2">
      <c r="A28" s="134" t="s">
        <v>496</v>
      </c>
      <c r="B28" s="311" t="s">
        <v>490</v>
      </c>
      <c r="C28" s="9"/>
      <c r="D28" s="9"/>
      <c r="E28" s="9"/>
      <c r="F28" s="9"/>
      <c r="G28" s="9"/>
      <c r="H28" s="9"/>
      <c r="I28" s="83"/>
      <c r="J28" s="84"/>
      <c r="K28" s="17">
        <f t="shared" si="2"/>
        <v>0</v>
      </c>
    </row>
    <row r="29" spans="1:11" x14ac:dyDescent="0.2">
      <c r="A29" s="134" t="s">
        <v>503</v>
      </c>
      <c r="B29" s="311" t="s">
        <v>491</v>
      </c>
      <c r="C29" s="9"/>
      <c r="D29" s="9"/>
      <c r="E29" s="9"/>
      <c r="F29" s="9"/>
      <c r="G29" s="9"/>
      <c r="H29" s="9"/>
      <c r="I29" s="83"/>
      <c r="J29" s="84"/>
      <c r="K29" s="17">
        <f t="shared" si="2"/>
        <v>0</v>
      </c>
    </row>
    <row r="30" spans="1:11" x14ac:dyDescent="0.2">
      <c r="A30" s="134" t="s">
        <v>504</v>
      </c>
      <c r="B30" s="311" t="s">
        <v>492</v>
      </c>
      <c r="C30" s="9"/>
      <c r="D30" s="9"/>
      <c r="E30" s="9"/>
      <c r="F30" s="9"/>
      <c r="G30" s="9"/>
      <c r="H30" s="9"/>
      <c r="I30" s="83"/>
      <c r="J30" s="84"/>
      <c r="K30" s="17">
        <f t="shared" si="2"/>
        <v>0</v>
      </c>
    </row>
    <row r="31" spans="1:11" x14ac:dyDescent="0.2">
      <c r="A31" s="134" t="s">
        <v>505</v>
      </c>
      <c r="B31" s="311" t="s">
        <v>493</v>
      </c>
      <c r="C31" s="9"/>
      <c r="D31" s="9"/>
      <c r="E31" s="9"/>
      <c r="F31" s="9"/>
      <c r="G31" s="9"/>
      <c r="H31" s="9"/>
      <c r="I31" s="83"/>
      <c r="J31" s="84"/>
      <c r="K31" s="17">
        <f t="shared" si="2"/>
        <v>0</v>
      </c>
    </row>
    <row r="32" spans="1:11" x14ac:dyDescent="0.2">
      <c r="A32" s="134" t="s">
        <v>495</v>
      </c>
      <c r="B32" s="311" t="s">
        <v>494</v>
      </c>
      <c r="C32" s="9"/>
      <c r="D32" s="9"/>
      <c r="E32" s="9"/>
      <c r="F32" s="9"/>
      <c r="G32" s="9"/>
      <c r="H32" s="9"/>
      <c r="I32" s="83"/>
      <c r="J32" s="84"/>
      <c r="K32" s="17">
        <f t="shared" si="2"/>
        <v>0</v>
      </c>
    </row>
    <row r="33" spans="1:11" x14ac:dyDescent="0.2">
      <c r="A33" s="312" t="s">
        <v>94</v>
      </c>
      <c r="B33" s="313" t="s">
        <v>95</v>
      </c>
      <c r="C33" s="12">
        <f>SUM(C22:C32)</f>
        <v>1039</v>
      </c>
      <c r="D33" s="12">
        <f t="shared" ref="D33:J33" si="3">SUM(D22:D32)</f>
        <v>329</v>
      </c>
      <c r="E33" s="12">
        <f t="shared" si="3"/>
        <v>0</v>
      </c>
      <c r="F33" s="12">
        <f t="shared" si="3"/>
        <v>0</v>
      </c>
      <c r="G33" s="12">
        <f t="shared" si="3"/>
        <v>343</v>
      </c>
      <c r="H33" s="12">
        <f t="shared" si="3"/>
        <v>458</v>
      </c>
      <c r="I33" s="12">
        <f t="shared" si="3"/>
        <v>67</v>
      </c>
      <c r="J33" s="12">
        <f t="shared" si="3"/>
        <v>53</v>
      </c>
      <c r="K33" s="17">
        <f>SUM(K22:K32)</f>
        <v>2289</v>
      </c>
    </row>
    <row r="34" spans="1:11" x14ac:dyDescent="0.2">
      <c r="A34" s="321" t="s">
        <v>601</v>
      </c>
      <c r="B34" s="322" t="s">
        <v>95</v>
      </c>
      <c r="C34" s="83">
        <v>597</v>
      </c>
      <c r="D34" s="83">
        <v>214</v>
      </c>
      <c r="E34" s="83"/>
      <c r="F34" s="83"/>
      <c r="G34" s="83">
        <v>230</v>
      </c>
      <c r="H34" s="83">
        <v>320</v>
      </c>
      <c r="I34" s="83">
        <v>20</v>
      </c>
      <c r="J34" s="83">
        <v>27</v>
      </c>
      <c r="K34" s="19">
        <f t="shared" ref="K34:K35" si="4">SUM(C34:J34)</f>
        <v>1408</v>
      </c>
    </row>
    <row r="35" spans="1:11" x14ac:dyDescent="0.2">
      <c r="A35" s="321" t="s">
        <v>602</v>
      </c>
      <c r="B35" s="322" t="s">
        <v>95</v>
      </c>
      <c r="C35" s="68">
        <v>149</v>
      </c>
      <c r="D35" s="68">
        <v>18</v>
      </c>
      <c r="E35" s="68"/>
      <c r="F35" s="68"/>
      <c r="G35" s="68">
        <v>60</v>
      </c>
      <c r="H35" s="68">
        <v>38</v>
      </c>
      <c r="I35" s="68">
        <v>52</v>
      </c>
      <c r="J35" s="68">
        <v>29</v>
      </c>
      <c r="K35" s="19">
        <f t="shared" si="4"/>
        <v>346</v>
      </c>
    </row>
    <row r="36" spans="1:11" x14ac:dyDescent="0.2">
      <c r="A36" s="136" t="s">
        <v>572</v>
      </c>
      <c r="B36" s="314"/>
      <c r="C36" s="541"/>
      <c r="D36" s="542"/>
      <c r="E36" s="542"/>
      <c r="F36" s="542"/>
      <c r="G36" s="542"/>
      <c r="H36" s="542"/>
      <c r="I36" s="542"/>
      <c r="J36" s="542"/>
      <c r="K36" s="543"/>
    </row>
    <row r="37" spans="1:11" x14ac:dyDescent="0.2">
      <c r="A37" s="309" t="s">
        <v>483</v>
      </c>
      <c r="B37" s="310" t="s">
        <v>482</v>
      </c>
      <c r="C37" s="538"/>
      <c r="D37" s="539"/>
      <c r="E37" s="539"/>
      <c r="F37" s="539"/>
      <c r="G37" s="539"/>
      <c r="H37" s="539"/>
      <c r="I37" s="539"/>
      <c r="J37" s="539"/>
      <c r="K37" s="540"/>
    </row>
    <row r="38" spans="1:11" x14ac:dyDescent="0.2">
      <c r="A38" s="134" t="s">
        <v>497</v>
      </c>
      <c r="B38" s="311" t="s">
        <v>484</v>
      </c>
      <c r="C38" s="9"/>
      <c r="D38" s="9"/>
      <c r="E38" s="9"/>
      <c r="F38" s="9"/>
      <c r="G38" s="9"/>
      <c r="H38" s="9"/>
      <c r="I38" s="83"/>
      <c r="J38" s="84"/>
      <c r="K38" s="17">
        <f>SUM(C38:J38)</f>
        <v>0</v>
      </c>
    </row>
    <row r="39" spans="1:11" x14ac:dyDescent="0.2">
      <c r="A39" s="134" t="s">
        <v>498</v>
      </c>
      <c r="B39" s="311" t="s">
        <v>485</v>
      </c>
      <c r="C39" s="9"/>
      <c r="D39" s="9"/>
      <c r="E39" s="9"/>
      <c r="F39" s="9"/>
      <c r="G39" s="9"/>
      <c r="H39" s="9"/>
      <c r="I39" s="83"/>
      <c r="J39" s="84"/>
      <c r="K39" s="17">
        <f t="shared" ref="K39:K48" si="5">SUM(C39:J39)</f>
        <v>0</v>
      </c>
    </row>
    <row r="40" spans="1:11" x14ac:dyDescent="0.2">
      <c r="A40" s="134" t="s">
        <v>499</v>
      </c>
      <c r="B40" s="311" t="s">
        <v>486</v>
      </c>
      <c r="C40" s="9">
        <v>210</v>
      </c>
      <c r="D40" s="9"/>
      <c r="E40" s="9"/>
      <c r="F40" s="9"/>
      <c r="G40" s="9">
        <v>72</v>
      </c>
      <c r="H40" s="9"/>
      <c r="I40" s="83">
        <v>30</v>
      </c>
      <c r="J40" s="84">
        <v>14</v>
      </c>
      <c r="K40" s="17">
        <f t="shared" si="5"/>
        <v>326</v>
      </c>
    </row>
    <row r="41" spans="1:11" x14ac:dyDescent="0.2">
      <c r="A41" s="134" t="s">
        <v>500</v>
      </c>
      <c r="B41" s="311" t="s">
        <v>487</v>
      </c>
      <c r="C41" s="9"/>
      <c r="D41" s="9"/>
      <c r="E41" s="9"/>
      <c r="F41" s="9"/>
      <c r="G41" s="9"/>
      <c r="H41" s="9"/>
      <c r="I41" s="83"/>
      <c r="J41" s="84"/>
      <c r="K41" s="17">
        <f t="shared" si="5"/>
        <v>0</v>
      </c>
    </row>
    <row r="42" spans="1:11" x14ac:dyDescent="0.2">
      <c r="A42" s="134" t="s">
        <v>501</v>
      </c>
      <c r="B42" s="311" t="s">
        <v>488</v>
      </c>
      <c r="C42" s="9">
        <v>340</v>
      </c>
      <c r="D42" s="9">
        <v>132</v>
      </c>
      <c r="E42" s="9"/>
      <c r="F42" s="9"/>
      <c r="G42" s="9">
        <v>219</v>
      </c>
      <c r="H42" s="9">
        <v>112</v>
      </c>
      <c r="I42" s="83">
        <v>5</v>
      </c>
      <c r="J42" s="84">
        <v>2</v>
      </c>
      <c r="K42" s="17">
        <f t="shared" si="5"/>
        <v>810</v>
      </c>
    </row>
    <row r="43" spans="1:11" x14ac:dyDescent="0.2">
      <c r="A43" s="134" t="s">
        <v>502</v>
      </c>
      <c r="B43" s="311" t="s">
        <v>489</v>
      </c>
      <c r="C43" s="9"/>
      <c r="D43" s="9"/>
      <c r="E43" s="9"/>
      <c r="F43" s="9"/>
      <c r="G43" s="9"/>
      <c r="H43" s="9"/>
      <c r="I43" s="83"/>
      <c r="J43" s="84"/>
      <c r="K43" s="17">
        <f t="shared" si="5"/>
        <v>0</v>
      </c>
    </row>
    <row r="44" spans="1:11" x14ac:dyDescent="0.2">
      <c r="A44" s="134" t="s">
        <v>496</v>
      </c>
      <c r="B44" s="311" t="s">
        <v>490</v>
      </c>
      <c r="C44" s="9"/>
      <c r="D44" s="9"/>
      <c r="E44" s="9"/>
      <c r="F44" s="9"/>
      <c r="G44" s="9"/>
      <c r="H44" s="9"/>
      <c r="I44" s="83"/>
      <c r="J44" s="84"/>
      <c r="K44" s="17">
        <f t="shared" si="5"/>
        <v>0</v>
      </c>
    </row>
    <row r="45" spans="1:11" x14ac:dyDescent="0.2">
      <c r="A45" s="134" t="s">
        <v>503</v>
      </c>
      <c r="B45" s="311" t="s">
        <v>491</v>
      </c>
      <c r="C45" s="9"/>
      <c r="D45" s="9"/>
      <c r="E45" s="9"/>
      <c r="F45" s="9"/>
      <c r="G45" s="9"/>
      <c r="H45" s="9"/>
      <c r="I45" s="83"/>
      <c r="J45" s="84"/>
      <c r="K45" s="17">
        <f t="shared" si="5"/>
        <v>0</v>
      </c>
    </row>
    <row r="46" spans="1:11" x14ac:dyDescent="0.2">
      <c r="A46" s="134" t="s">
        <v>504</v>
      </c>
      <c r="B46" s="311" t="s">
        <v>492</v>
      </c>
      <c r="C46" s="9"/>
      <c r="D46" s="9"/>
      <c r="E46" s="9"/>
      <c r="F46" s="9"/>
      <c r="G46" s="9"/>
      <c r="H46" s="9"/>
      <c r="I46" s="83"/>
      <c r="J46" s="84"/>
      <c r="K46" s="17">
        <f t="shared" si="5"/>
        <v>0</v>
      </c>
    </row>
    <row r="47" spans="1:11" x14ac:dyDescent="0.2">
      <c r="A47" s="134" t="s">
        <v>505</v>
      </c>
      <c r="B47" s="311" t="s">
        <v>493</v>
      </c>
      <c r="C47" s="9"/>
      <c r="D47" s="9"/>
      <c r="E47" s="9"/>
      <c r="F47" s="9"/>
      <c r="G47" s="9"/>
      <c r="H47" s="9"/>
      <c r="I47" s="83"/>
      <c r="J47" s="84"/>
      <c r="K47" s="17">
        <f t="shared" si="5"/>
        <v>0</v>
      </c>
    </row>
    <row r="48" spans="1:11" x14ac:dyDescent="0.2">
      <c r="A48" s="134" t="s">
        <v>495</v>
      </c>
      <c r="B48" s="311" t="s">
        <v>494</v>
      </c>
      <c r="C48" s="9"/>
      <c r="D48" s="9"/>
      <c r="E48" s="9"/>
      <c r="F48" s="9"/>
      <c r="G48" s="9"/>
      <c r="H48" s="9"/>
      <c r="I48" s="83"/>
      <c r="J48" s="84"/>
      <c r="K48" s="17">
        <f t="shared" si="5"/>
        <v>0</v>
      </c>
    </row>
    <row r="49" spans="1:11" x14ac:dyDescent="0.2">
      <c r="A49" s="312" t="s">
        <v>94</v>
      </c>
      <c r="B49" s="313" t="s">
        <v>95</v>
      </c>
      <c r="C49" s="12">
        <f>SUM(C38:C48)</f>
        <v>550</v>
      </c>
      <c r="D49" s="12">
        <f t="shared" ref="D49:J49" si="6">SUM(D38:D48)</f>
        <v>132</v>
      </c>
      <c r="E49" s="12">
        <f t="shared" si="6"/>
        <v>0</v>
      </c>
      <c r="F49" s="12">
        <f t="shared" si="6"/>
        <v>0</v>
      </c>
      <c r="G49" s="12">
        <f t="shared" si="6"/>
        <v>291</v>
      </c>
      <c r="H49" s="12">
        <f t="shared" si="6"/>
        <v>112</v>
      </c>
      <c r="I49" s="12">
        <f t="shared" si="6"/>
        <v>35</v>
      </c>
      <c r="J49" s="12">
        <f t="shared" si="6"/>
        <v>16</v>
      </c>
      <c r="K49" s="17">
        <f>SUM(K38:K48)</f>
        <v>1136</v>
      </c>
    </row>
    <row r="50" spans="1:11" x14ac:dyDescent="0.2">
      <c r="A50" s="321" t="s">
        <v>603</v>
      </c>
      <c r="B50" s="322" t="s">
        <v>95</v>
      </c>
      <c r="C50" s="83">
        <v>359</v>
      </c>
      <c r="D50" s="83">
        <v>75</v>
      </c>
      <c r="E50" s="83"/>
      <c r="F50" s="83"/>
      <c r="G50" s="83">
        <v>184</v>
      </c>
      <c r="H50" s="83">
        <v>73</v>
      </c>
      <c r="I50" s="83">
        <v>15</v>
      </c>
      <c r="J50" s="83">
        <v>10</v>
      </c>
      <c r="K50" s="19">
        <f t="shared" ref="K50:K51" si="7">SUM(C50:J50)</f>
        <v>716</v>
      </c>
    </row>
    <row r="51" spans="1:11" x14ac:dyDescent="0.2">
      <c r="A51" s="321" t="s">
        <v>604</v>
      </c>
      <c r="B51" s="322" t="s">
        <v>95</v>
      </c>
      <c r="C51" s="68">
        <v>132</v>
      </c>
      <c r="D51" s="68">
        <v>6</v>
      </c>
      <c r="E51" s="68"/>
      <c r="F51" s="68"/>
      <c r="G51" s="68">
        <v>73</v>
      </c>
      <c r="H51" s="68">
        <v>6</v>
      </c>
      <c r="I51" s="68">
        <v>10</v>
      </c>
      <c r="J51" s="68">
        <v>5</v>
      </c>
      <c r="K51" s="19">
        <f t="shared" si="7"/>
        <v>232</v>
      </c>
    </row>
    <row r="52" spans="1:11" x14ac:dyDescent="0.2">
      <c r="A52" s="136" t="s">
        <v>571</v>
      </c>
      <c r="B52" s="314"/>
      <c r="C52" s="541"/>
      <c r="D52" s="542"/>
      <c r="E52" s="542"/>
      <c r="F52" s="542"/>
      <c r="G52" s="542"/>
      <c r="H52" s="542"/>
      <c r="I52" s="542"/>
      <c r="J52" s="542"/>
      <c r="K52" s="543"/>
    </row>
    <row r="53" spans="1:11" x14ac:dyDescent="0.2">
      <c r="A53" s="309" t="s">
        <v>483</v>
      </c>
      <c r="B53" s="310" t="s">
        <v>482</v>
      </c>
      <c r="C53" s="538"/>
      <c r="D53" s="539"/>
      <c r="E53" s="539"/>
      <c r="F53" s="539"/>
      <c r="G53" s="539"/>
      <c r="H53" s="539"/>
      <c r="I53" s="539"/>
      <c r="J53" s="539"/>
      <c r="K53" s="540"/>
    </row>
    <row r="54" spans="1:11" x14ac:dyDescent="0.2">
      <c r="A54" s="134" t="s">
        <v>497</v>
      </c>
      <c r="B54" s="311" t="s">
        <v>484</v>
      </c>
      <c r="C54" s="9"/>
      <c r="D54" s="9"/>
      <c r="E54" s="9"/>
      <c r="F54" s="9"/>
      <c r="G54" s="9"/>
      <c r="H54" s="9"/>
      <c r="I54" s="83"/>
      <c r="J54" s="84"/>
      <c r="K54" s="17">
        <f>SUM(C54:J54)</f>
        <v>0</v>
      </c>
    </row>
    <row r="55" spans="1:11" x14ac:dyDescent="0.2">
      <c r="A55" s="134" t="s">
        <v>498</v>
      </c>
      <c r="B55" s="311" t="s">
        <v>485</v>
      </c>
      <c r="C55" s="9"/>
      <c r="D55" s="9"/>
      <c r="E55" s="9"/>
      <c r="F55" s="9"/>
      <c r="G55" s="9"/>
      <c r="H55" s="9"/>
      <c r="I55" s="83"/>
      <c r="J55" s="84"/>
      <c r="K55" s="17">
        <f t="shared" ref="K55:K64" si="8">SUM(C55:J55)</f>
        <v>0</v>
      </c>
    </row>
    <row r="56" spans="1:11" x14ac:dyDescent="0.2">
      <c r="A56" s="134" t="s">
        <v>499</v>
      </c>
      <c r="B56" s="311" t="s">
        <v>486</v>
      </c>
      <c r="C56" s="9"/>
      <c r="D56" s="9"/>
      <c r="E56" s="9"/>
      <c r="F56" s="9"/>
      <c r="G56" s="9"/>
      <c r="H56" s="9"/>
      <c r="I56" s="83"/>
      <c r="J56" s="84"/>
      <c r="K56" s="17">
        <f t="shared" si="8"/>
        <v>0</v>
      </c>
    </row>
    <row r="57" spans="1:11" x14ac:dyDescent="0.2">
      <c r="A57" s="134" t="s">
        <v>500</v>
      </c>
      <c r="B57" s="311" t="s">
        <v>487</v>
      </c>
      <c r="C57" s="9"/>
      <c r="D57" s="9"/>
      <c r="E57" s="9"/>
      <c r="F57" s="9"/>
      <c r="G57" s="9"/>
      <c r="H57" s="9"/>
      <c r="I57" s="83"/>
      <c r="J57" s="84"/>
      <c r="K57" s="17">
        <f t="shared" si="8"/>
        <v>0</v>
      </c>
    </row>
    <row r="58" spans="1:11" x14ac:dyDescent="0.2">
      <c r="A58" s="134" t="s">
        <v>501</v>
      </c>
      <c r="B58" s="311" t="s">
        <v>488</v>
      </c>
      <c r="C58" s="9"/>
      <c r="D58" s="9"/>
      <c r="E58" s="9"/>
      <c r="F58" s="9"/>
      <c r="G58" s="9"/>
      <c r="H58" s="9"/>
      <c r="I58" s="83"/>
      <c r="J58" s="84"/>
      <c r="K58" s="17">
        <f t="shared" si="8"/>
        <v>0</v>
      </c>
    </row>
    <row r="59" spans="1:11" x14ac:dyDescent="0.2">
      <c r="A59" s="134" t="s">
        <v>502</v>
      </c>
      <c r="B59" s="311" t="s">
        <v>489</v>
      </c>
      <c r="C59" s="9"/>
      <c r="D59" s="9"/>
      <c r="E59" s="9"/>
      <c r="F59" s="9"/>
      <c r="G59" s="9"/>
      <c r="H59" s="9"/>
      <c r="I59" s="83"/>
      <c r="J59" s="84"/>
      <c r="K59" s="17">
        <f t="shared" si="8"/>
        <v>0</v>
      </c>
    </row>
    <row r="60" spans="1:11" x14ac:dyDescent="0.2">
      <c r="A60" s="134" t="s">
        <v>496</v>
      </c>
      <c r="B60" s="311" t="s">
        <v>490</v>
      </c>
      <c r="C60" s="83">
        <v>540</v>
      </c>
      <c r="D60" s="83">
        <v>220</v>
      </c>
      <c r="E60" s="83"/>
      <c r="F60" s="83"/>
      <c r="G60" s="83">
        <v>95</v>
      </c>
      <c r="H60" s="83">
        <v>153</v>
      </c>
      <c r="I60" s="83">
        <v>29</v>
      </c>
      <c r="J60" s="84">
        <v>30</v>
      </c>
      <c r="K60" s="17">
        <f t="shared" si="8"/>
        <v>1067</v>
      </c>
    </row>
    <row r="61" spans="1:11" x14ac:dyDescent="0.2">
      <c r="A61" s="134" t="s">
        <v>503</v>
      </c>
      <c r="B61" s="311" t="s">
        <v>491</v>
      </c>
      <c r="C61" s="83">
        <v>173</v>
      </c>
      <c r="D61" s="83">
        <v>43</v>
      </c>
      <c r="E61" s="83"/>
      <c r="F61" s="83"/>
      <c r="G61" s="83">
        <v>38</v>
      </c>
      <c r="H61" s="83">
        <v>26</v>
      </c>
      <c r="I61" s="83">
        <v>10</v>
      </c>
      <c r="J61" s="84">
        <v>28</v>
      </c>
      <c r="K61" s="17">
        <f t="shared" si="8"/>
        <v>318</v>
      </c>
    </row>
    <row r="62" spans="1:11" x14ac:dyDescent="0.2">
      <c r="A62" s="134" t="s">
        <v>504</v>
      </c>
      <c r="B62" s="311" t="s">
        <v>492</v>
      </c>
      <c r="C62" s="83"/>
      <c r="D62" s="83"/>
      <c r="E62" s="83"/>
      <c r="F62" s="83"/>
      <c r="G62" s="83"/>
      <c r="H62" s="83"/>
      <c r="I62" s="83"/>
      <c r="J62" s="84"/>
      <c r="K62" s="17">
        <f t="shared" si="8"/>
        <v>0</v>
      </c>
    </row>
    <row r="63" spans="1:11" x14ac:dyDescent="0.2">
      <c r="A63" s="134" t="s">
        <v>505</v>
      </c>
      <c r="B63" s="311" t="s">
        <v>493</v>
      </c>
      <c r="C63" s="9"/>
      <c r="D63" s="9"/>
      <c r="E63" s="9"/>
      <c r="F63" s="9"/>
      <c r="G63" s="9"/>
      <c r="H63" s="9"/>
      <c r="I63" s="83"/>
      <c r="J63" s="84"/>
      <c r="K63" s="17">
        <f t="shared" si="8"/>
        <v>0</v>
      </c>
    </row>
    <row r="64" spans="1:11" x14ac:dyDescent="0.2">
      <c r="A64" s="134" t="s">
        <v>495</v>
      </c>
      <c r="B64" s="311" t="s">
        <v>494</v>
      </c>
      <c r="C64" s="9"/>
      <c r="D64" s="9"/>
      <c r="E64" s="9"/>
      <c r="F64" s="9"/>
      <c r="G64" s="9"/>
      <c r="H64" s="9"/>
      <c r="I64" s="83"/>
      <c r="J64" s="84"/>
      <c r="K64" s="17">
        <f t="shared" si="8"/>
        <v>0</v>
      </c>
    </row>
    <row r="65" spans="1:11" x14ac:dyDescent="0.2">
      <c r="A65" s="312" t="s">
        <v>94</v>
      </c>
      <c r="B65" s="313" t="s">
        <v>95</v>
      </c>
      <c r="C65" s="12">
        <f>SUM(C54:C64)</f>
        <v>713</v>
      </c>
      <c r="D65" s="12">
        <f t="shared" ref="D65:J65" si="9">SUM(D54:D64)</f>
        <v>263</v>
      </c>
      <c r="E65" s="12">
        <f t="shared" si="9"/>
        <v>0</v>
      </c>
      <c r="F65" s="12">
        <f t="shared" si="9"/>
        <v>0</v>
      </c>
      <c r="G65" s="12">
        <f t="shared" si="9"/>
        <v>133</v>
      </c>
      <c r="H65" s="12">
        <f t="shared" si="9"/>
        <v>179</v>
      </c>
      <c r="I65" s="12">
        <f t="shared" si="9"/>
        <v>39</v>
      </c>
      <c r="J65" s="12">
        <f t="shared" si="9"/>
        <v>58</v>
      </c>
      <c r="K65" s="17">
        <f>SUM(K54:K64)</f>
        <v>1385</v>
      </c>
    </row>
    <row r="66" spans="1:11" x14ac:dyDescent="0.2">
      <c r="A66" s="321" t="s">
        <v>605</v>
      </c>
      <c r="B66" s="322" t="s">
        <v>95</v>
      </c>
      <c r="C66" s="68">
        <v>94</v>
      </c>
      <c r="D66" s="68">
        <v>44</v>
      </c>
      <c r="E66" s="68"/>
      <c r="F66" s="68"/>
      <c r="G66" s="68">
        <v>18</v>
      </c>
      <c r="H66" s="68">
        <v>23</v>
      </c>
      <c r="I66" s="68">
        <v>15</v>
      </c>
      <c r="J66" s="68">
        <v>11</v>
      </c>
      <c r="K66" s="19">
        <f t="shared" ref="K66:K67" si="10">SUM(C66:J66)</f>
        <v>205</v>
      </c>
    </row>
    <row r="67" spans="1:11" x14ac:dyDescent="0.2">
      <c r="A67" s="321" t="s">
        <v>606</v>
      </c>
      <c r="B67" s="322" t="s">
        <v>95</v>
      </c>
      <c r="C67" s="68">
        <v>157</v>
      </c>
      <c r="D67" s="68">
        <v>31</v>
      </c>
      <c r="E67" s="68"/>
      <c r="F67" s="68"/>
      <c r="G67" s="68">
        <v>47</v>
      </c>
      <c r="H67" s="68">
        <v>21</v>
      </c>
      <c r="I67" s="68">
        <v>15</v>
      </c>
      <c r="J67" s="68">
        <v>13</v>
      </c>
      <c r="K67" s="19">
        <f t="shared" si="10"/>
        <v>284</v>
      </c>
    </row>
    <row r="68" spans="1:11" x14ac:dyDescent="0.2">
      <c r="A68" s="136" t="s">
        <v>574</v>
      </c>
      <c r="B68" s="314"/>
      <c r="C68" s="541"/>
      <c r="D68" s="542"/>
      <c r="E68" s="542"/>
      <c r="F68" s="542"/>
      <c r="G68" s="542"/>
      <c r="H68" s="542"/>
      <c r="I68" s="542"/>
      <c r="J68" s="542"/>
      <c r="K68" s="543"/>
    </row>
    <row r="69" spans="1:11" x14ac:dyDescent="0.2">
      <c r="A69" s="309" t="s">
        <v>483</v>
      </c>
      <c r="B69" s="310" t="s">
        <v>482</v>
      </c>
      <c r="C69" s="538"/>
      <c r="D69" s="539"/>
      <c r="E69" s="539"/>
      <c r="F69" s="539"/>
      <c r="G69" s="539"/>
      <c r="H69" s="539"/>
      <c r="I69" s="539"/>
      <c r="J69" s="539"/>
      <c r="K69" s="540"/>
    </row>
    <row r="70" spans="1:11" x14ac:dyDescent="0.2">
      <c r="A70" s="134" t="s">
        <v>497</v>
      </c>
      <c r="B70" s="311" t="s">
        <v>484</v>
      </c>
      <c r="C70" s="9"/>
      <c r="D70" s="9"/>
      <c r="E70" s="9"/>
      <c r="F70" s="9"/>
      <c r="G70" s="9"/>
      <c r="H70" s="9"/>
      <c r="I70" s="83"/>
      <c r="J70" s="84"/>
      <c r="K70" s="17">
        <f>SUM(C70:J70)</f>
        <v>0</v>
      </c>
    </row>
    <row r="71" spans="1:11" x14ac:dyDescent="0.2">
      <c r="A71" s="134" t="s">
        <v>498</v>
      </c>
      <c r="B71" s="311" t="s">
        <v>485</v>
      </c>
      <c r="C71" s="9">
        <v>773</v>
      </c>
      <c r="D71" s="9">
        <v>449</v>
      </c>
      <c r="E71" s="9">
        <v>208</v>
      </c>
      <c r="F71" s="9">
        <v>0</v>
      </c>
      <c r="G71" s="9">
        <v>78</v>
      </c>
      <c r="H71" s="9">
        <v>188</v>
      </c>
      <c r="I71" s="83">
        <v>5</v>
      </c>
      <c r="J71" s="84">
        <v>4</v>
      </c>
      <c r="K71" s="17">
        <f t="shared" ref="K71:K80" si="11">SUM(C71:J71)</f>
        <v>1705</v>
      </c>
    </row>
    <row r="72" spans="1:11" x14ac:dyDescent="0.2">
      <c r="A72" s="134" t="s">
        <v>499</v>
      </c>
      <c r="B72" s="311" t="s">
        <v>486</v>
      </c>
      <c r="C72" s="9">
        <v>102</v>
      </c>
      <c r="D72" s="9"/>
      <c r="E72" s="9"/>
      <c r="F72" s="9"/>
      <c r="G72" s="9"/>
      <c r="H72" s="9"/>
      <c r="I72" s="83"/>
      <c r="J72" s="84"/>
      <c r="K72" s="17">
        <f t="shared" si="11"/>
        <v>102</v>
      </c>
    </row>
    <row r="73" spans="1:11" x14ac:dyDescent="0.2">
      <c r="A73" s="134" t="s">
        <v>500</v>
      </c>
      <c r="B73" s="311" t="s">
        <v>487</v>
      </c>
      <c r="C73" s="9"/>
      <c r="D73" s="9"/>
      <c r="E73" s="9"/>
      <c r="F73" s="9"/>
      <c r="G73" s="9"/>
      <c r="H73" s="9"/>
      <c r="I73" s="83"/>
      <c r="J73" s="84"/>
      <c r="K73" s="17">
        <f t="shared" si="11"/>
        <v>0</v>
      </c>
    </row>
    <row r="74" spans="1:11" x14ac:dyDescent="0.2">
      <c r="A74" s="134" t="s">
        <v>501</v>
      </c>
      <c r="B74" s="311" t="s">
        <v>488</v>
      </c>
      <c r="C74" s="9"/>
      <c r="D74" s="9"/>
      <c r="E74" s="9"/>
      <c r="F74" s="9"/>
      <c r="G74" s="9"/>
      <c r="H74" s="9"/>
      <c r="I74" s="83"/>
      <c r="J74" s="84"/>
      <c r="K74" s="17">
        <f t="shared" si="11"/>
        <v>0</v>
      </c>
    </row>
    <row r="75" spans="1:11" x14ac:dyDescent="0.2">
      <c r="A75" s="134" t="s">
        <v>502</v>
      </c>
      <c r="B75" s="311" t="s">
        <v>489</v>
      </c>
      <c r="C75" s="9"/>
      <c r="D75" s="9"/>
      <c r="E75" s="9"/>
      <c r="F75" s="9"/>
      <c r="G75" s="9"/>
      <c r="H75" s="9"/>
      <c r="I75" s="83"/>
      <c r="J75" s="84"/>
      <c r="K75" s="17">
        <f t="shared" si="11"/>
        <v>0</v>
      </c>
    </row>
    <row r="76" spans="1:11" x14ac:dyDescent="0.2">
      <c r="A76" s="134" t="s">
        <v>496</v>
      </c>
      <c r="B76" s="311" t="s">
        <v>490</v>
      </c>
      <c r="C76" s="9"/>
      <c r="D76" s="9"/>
      <c r="E76" s="9"/>
      <c r="F76" s="9"/>
      <c r="G76" s="9"/>
      <c r="H76" s="9"/>
      <c r="I76" s="83"/>
      <c r="J76" s="84"/>
      <c r="K76" s="17">
        <f t="shared" si="11"/>
        <v>0</v>
      </c>
    </row>
    <row r="77" spans="1:11" x14ac:dyDescent="0.2">
      <c r="A77" s="134" t="s">
        <v>503</v>
      </c>
      <c r="B77" s="311" t="s">
        <v>491</v>
      </c>
      <c r="C77" s="9"/>
      <c r="D77" s="9"/>
      <c r="E77" s="9"/>
      <c r="F77" s="9"/>
      <c r="G77" s="9"/>
      <c r="H77" s="9"/>
      <c r="I77" s="83"/>
      <c r="J77" s="84"/>
      <c r="K77" s="17">
        <f t="shared" si="11"/>
        <v>0</v>
      </c>
    </row>
    <row r="78" spans="1:11" x14ac:dyDescent="0.2">
      <c r="A78" s="134" t="s">
        <v>504</v>
      </c>
      <c r="B78" s="311" t="s">
        <v>492</v>
      </c>
      <c r="C78" s="9"/>
      <c r="D78" s="9"/>
      <c r="E78" s="9"/>
      <c r="F78" s="9"/>
      <c r="G78" s="9"/>
      <c r="H78" s="9"/>
      <c r="I78" s="83"/>
      <c r="J78" s="84"/>
      <c r="K78" s="17">
        <f t="shared" si="11"/>
        <v>0</v>
      </c>
    </row>
    <row r="79" spans="1:11" x14ac:dyDescent="0.2">
      <c r="A79" s="134" t="s">
        <v>505</v>
      </c>
      <c r="B79" s="311" t="s">
        <v>493</v>
      </c>
      <c r="C79" s="9">
        <v>66</v>
      </c>
      <c r="D79" s="9">
        <v>38</v>
      </c>
      <c r="E79" s="9"/>
      <c r="F79" s="9"/>
      <c r="G79" s="9"/>
      <c r="H79" s="9"/>
      <c r="I79" s="83"/>
      <c r="J79" s="84"/>
      <c r="K79" s="17">
        <f t="shared" si="11"/>
        <v>104</v>
      </c>
    </row>
    <row r="80" spans="1:11" x14ac:dyDescent="0.2">
      <c r="A80" s="134" t="s">
        <v>495</v>
      </c>
      <c r="B80" s="311" t="s">
        <v>494</v>
      </c>
      <c r="C80" s="9"/>
      <c r="D80" s="9"/>
      <c r="E80" s="9"/>
      <c r="F80" s="9"/>
      <c r="G80" s="9"/>
      <c r="H80" s="9"/>
      <c r="I80" s="83"/>
      <c r="J80" s="84"/>
      <c r="K80" s="17">
        <f t="shared" si="11"/>
        <v>0</v>
      </c>
    </row>
    <row r="81" spans="1:11" x14ac:dyDescent="0.2">
      <c r="A81" s="312" t="s">
        <v>94</v>
      </c>
      <c r="B81" s="313" t="s">
        <v>95</v>
      </c>
      <c r="C81" s="12">
        <f>SUM(C70:C80)</f>
        <v>941</v>
      </c>
      <c r="D81" s="12">
        <f t="shared" ref="D81:J81" si="12">SUM(D70:D80)</f>
        <v>487</v>
      </c>
      <c r="E81" s="12">
        <f t="shared" si="12"/>
        <v>208</v>
      </c>
      <c r="F81" s="12">
        <f t="shared" si="12"/>
        <v>0</v>
      </c>
      <c r="G81" s="12">
        <f t="shared" si="12"/>
        <v>78</v>
      </c>
      <c r="H81" s="12">
        <f t="shared" si="12"/>
        <v>188</v>
      </c>
      <c r="I81" s="12">
        <f t="shared" si="12"/>
        <v>5</v>
      </c>
      <c r="J81" s="12">
        <f t="shared" si="12"/>
        <v>4</v>
      </c>
      <c r="K81" s="17">
        <f>SUM(K70:K80)</f>
        <v>1911</v>
      </c>
    </row>
    <row r="82" spans="1:11" x14ac:dyDescent="0.2">
      <c r="A82" s="321" t="s">
        <v>607</v>
      </c>
      <c r="B82" s="322" t="s">
        <v>95</v>
      </c>
      <c r="C82" s="83">
        <v>792</v>
      </c>
      <c r="D82" s="83">
        <v>448</v>
      </c>
      <c r="E82" s="83">
        <v>203</v>
      </c>
      <c r="F82" s="83">
        <v>0</v>
      </c>
      <c r="G82" s="83">
        <v>70</v>
      </c>
      <c r="H82" s="83">
        <v>173</v>
      </c>
      <c r="I82" s="83">
        <v>4</v>
      </c>
      <c r="J82" s="83">
        <v>4</v>
      </c>
      <c r="K82" s="19">
        <f t="shared" ref="K82:K83" si="13">SUM(C82:J82)</f>
        <v>1694</v>
      </c>
    </row>
    <row r="83" spans="1:11" x14ac:dyDescent="0.2">
      <c r="A83" s="321" t="s">
        <v>608</v>
      </c>
      <c r="B83" s="322" t="s">
        <v>95</v>
      </c>
      <c r="C83" s="68">
        <v>34</v>
      </c>
      <c r="D83" s="68">
        <v>8</v>
      </c>
      <c r="E83" s="68">
        <v>0</v>
      </c>
      <c r="F83" s="68">
        <v>0</v>
      </c>
      <c r="G83" s="68">
        <v>3</v>
      </c>
      <c r="H83" s="68">
        <v>3</v>
      </c>
      <c r="I83" s="68">
        <v>0</v>
      </c>
      <c r="J83" s="68">
        <v>1</v>
      </c>
      <c r="K83" s="19">
        <f t="shared" si="13"/>
        <v>49</v>
      </c>
    </row>
    <row r="84" spans="1:11" x14ac:dyDescent="0.2">
      <c r="A84" s="136" t="s">
        <v>569</v>
      </c>
      <c r="B84" s="314"/>
      <c r="C84" s="541"/>
      <c r="D84" s="542"/>
      <c r="E84" s="542"/>
      <c r="F84" s="542"/>
      <c r="G84" s="542"/>
      <c r="H84" s="542"/>
      <c r="I84" s="542"/>
      <c r="J84" s="542"/>
      <c r="K84" s="543"/>
    </row>
    <row r="85" spans="1:11" x14ac:dyDescent="0.2">
      <c r="A85" s="309" t="s">
        <v>483</v>
      </c>
      <c r="B85" s="310" t="s">
        <v>482</v>
      </c>
      <c r="C85" s="538"/>
      <c r="D85" s="539"/>
      <c r="E85" s="539"/>
      <c r="F85" s="539"/>
      <c r="G85" s="539"/>
      <c r="H85" s="539"/>
      <c r="I85" s="539"/>
      <c r="J85" s="539"/>
      <c r="K85" s="540"/>
    </row>
    <row r="86" spans="1:11" x14ac:dyDescent="0.2">
      <c r="A86" s="134" t="s">
        <v>497</v>
      </c>
      <c r="B86" s="311" t="s">
        <v>484</v>
      </c>
      <c r="C86" s="9"/>
      <c r="D86" s="9"/>
      <c r="E86" s="9"/>
      <c r="F86" s="9"/>
      <c r="G86" s="9"/>
      <c r="H86" s="9"/>
      <c r="I86" s="83"/>
      <c r="J86" s="84"/>
      <c r="K86" s="17">
        <f>SUM(C86:J86)</f>
        <v>0</v>
      </c>
    </row>
    <row r="87" spans="1:11" x14ac:dyDescent="0.2">
      <c r="A87" s="134" t="s">
        <v>498</v>
      </c>
      <c r="B87" s="311" t="s">
        <v>485</v>
      </c>
      <c r="C87" s="9"/>
      <c r="D87" s="9"/>
      <c r="E87" s="9"/>
      <c r="F87" s="9"/>
      <c r="G87" s="9"/>
      <c r="H87" s="9"/>
      <c r="I87" s="83"/>
      <c r="J87" s="84"/>
      <c r="K87" s="17">
        <f t="shared" ref="K87:K96" si="14">SUM(C87:J87)</f>
        <v>0</v>
      </c>
    </row>
    <row r="88" spans="1:11" x14ac:dyDescent="0.2">
      <c r="A88" s="134" t="s">
        <v>499</v>
      </c>
      <c r="B88" s="311" t="s">
        <v>486</v>
      </c>
      <c r="C88" s="9"/>
      <c r="D88" s="9"/>
      <c r="E88" s="9"/>
      <c r="F88" s="9"/>
      <c r="G88" s="9"/>
      <c r="H88" s="9"/>
      <c r="I88" s="83"/>
      <c r="J88" s="84"/>
      <c r="K88" s="17">
        <f t="shared" si="14"/>
        <v>0</v>
      </c>
    </row>
    <row r="89" spans="1:11" x14ac:dyDescent="0.2">
      <c r="A89" s="134" t="s">
        <v>500</v>
      </c>
      <c r="B89" s="311" t="s">
        <v>487</v>
      </c>
      <c r="C89" s="9"/>
      <c r="D89" s="9"/>
      <c r="E89" s="9"/>
      <c r="F89" s="9"/>
      <c r="G89" s="9"/>
      <c r="H89" s="9"/>
      <c r="I89" s="83"/>
      <c r="J89" s="84"/>
      <c r="K89" s="17">
        <f t="shared" si="14"/>
        <v>0</v>
      </c>
    </row>
    <row r="90" spans="1:11" x14ac:dyDescent="0.2">
      <c r="A90" s="134" t="s">
        <v>501</v>
      </c>
      <c r="B90" s="311" t="s">
        <v>488</v>
      </c>
      <c r="C90" s="9"/>
      <c r="D90" s="9"/>
      <c r="E90" s="9"/>
      <c r="F90" s="9"/>
      <c r="G90" s="9"/>
      <c r="H90" s="9"/>
      <c r="I90" s="83"/>
      <c r="J90" s="84"/>
      <c r="K90" s="17">
        <f t="shared" si="14"/>
        <v>0</v>
      </c>
    </row>
    <row r="91" spans="1:11" x14ac:dyDescent="0.2">
      <c r="A91" s="134" t="s">
        <v>502</v>
      </c>
      <c r="B91" s="311" t="s">
        <v>489</v>
      </c>
      <c r="C91" s="9"/>
      <c r="D91" s="9"/>
      <c r="E91" s="9"/>
      <c r="F91" s="9"/>
      <c r="G91" s="9"/>
      <c r="H91" s="9"/>
      <c r="I91" s="83"/>
      <c r="J91" s="84"/>
      <c r="K91" s="17">
        <f t="shared" si="14"/>
        <v>0</v>
      </c>
    </row>
    <row r="92" spans="1:11" x14ac:dyDescent="0.2">
      <c r="A92" s="134" t="s">
        <v>496</v>
      </c>
      <c r="B92" s="311" t="s">
        <v>490</v>
      </c>
      <c r="C92" s="9"/>
      <c r="D92" s="9"/>
      <c r="E92" s="9"/>
      <c r="F92" s="9"/>
      <c r="G92" s="9"/>
      <c r="H92" s="9"/>
      <c r="I92" s="83"/>
      <c r="J92" s="84"/>
      <c r="K92" s="17">
        <f t="shared" si="14"/>
        <v>0</v>
      </c>
    </row>
    <row r="93" spans="1:11" x14ac:dyDescent="0.2">
      <c r="A93" s="134" t="s">
        <v>503</v>
      </c>
      <c r="B93" s="311" t="s">
        <v>491</v>
      </c>
      <c r="C93" s="9"/>
      <c r="D93" s="9"/>
      <c r="E93" s="9"/>
      <c r="F93" s="9"/>
      <c r="G93" s="9"/>
      <c r="H93" s="9"/>
      <c r="I93" s="83"/>
      <c r="J93" s="84"/>
      <c r="K93" s="17">
        <f t="shared" si="14"/>
        <v>0</v>
      </c>
    </row>
    <row r="94" spans="1:11" x14ac:dyDescent="0.2">
      <c r="A94" s="134" t="s">
        <v>504</v>
      </c>
      <c r="B94" s="311" t="s">
        <v>492</v>
      </c>
      <c r="C94" s="9"/>
      <c r="D94" s="9"/>
      <c r="E94" s="9"/>
      <c r="F94" s="9"/>
      <c r="G94" s="9"/>
      <c r="H94" s="9"/>
      <c r="I94" s="83"/>
      <c r="J94" s="84"/>
      <c r="K94" s="17">
        <f t="shared" si="14"/>
        <v>0</v>
      </c>
    </row>
    <row r="95" spans="1:11" x14ac:dyDescent="0.2">
      <c r="A95" s="134" t="s">
        <v>505</v>
      </c>
      <c r="B95" s="311" t="s">
        <v>493</v>
      </c>
      <c r="C95" s="9"/>
      <c r="D95" s="9"/>
      <c r="E95" s="9"/>
      <c r="F95" s="9"/>
      <c r="G95" s="9"/>
      <c r="H95" s="9"/>
      <c r="I95" s="83"/>
      <c r="J95" s="84"/>
      <c r="K95" s="17">
        <f t="shared" si="14"/>
        <v>0</v>
      </c>
    </row>
    <row r="96" spans="1:11" x14ac:dyDescent="0.2">
      <c r="A96" s="134" t="s">
        <v>495</v>
      </c>
      <c r="B96" s="311" t="s">
        <v>494</v>
      </c>
      <c r="C96" s="9">
        <v>458</v>
      </c>
      <c r="D96" s="9">
        <v>433</v>
      </c>
      <c r="E96" s="9"/>
      <c r="F96" s="9"/>
      <c r="G96" s="9">
        <v>117</v>
      </c>
      <c r="H96" s="9">
        <v>228</v>
      </c>
      <c r="I96" s="83"/>
      <c r="J96" s="84"/>
      <c r="K96" s="17">
        <f t="shared" si="14"/>
        <v>1236</v>
      </c>
    </row>
    <row r="97" spans="1:11" x14ac:dyDescent="0.2">
      <c r="A97" s="312" t="s">
        <v>94</v>
      </c>
      <c r="B97" s="313" t="s">
        <v>95</v>
      </c>
      <c r="C97" s="12">
        <f>SUM(C86:C96)</f>
        <v>458</v>
      </c>
      <c r="D97" s="12">
        <f t="shared" ref="D97:J97" si="15">SUM(D86:D96)</f>
        <v>433</v>
      </c>
      <c r="E97" s="12">
        <f t="shared" si="15"/>
        <v>0</v>
      </c>
      <c r="F97" s="12">
        <f t="shared" si="15"/>
        <v>0</v>
      </c>
      <c r="G97" s="12">
        <f t="shared" si="15"/>
        <v>117</v>
      </c>
      <c r="H97" s="12">
        <f t="shared" si="15"/>
        <v>228</v>
      </c>
      <c r="I97" s="12">
        <f t="shared" si="15"/>
        <v>0</v>
      </c>
      <c r="J97" s="12">
        <f t="shared" si="15"/>
        <v>0</v>
      </c>
      <c r="K97" s="17">
        <f>SUM(K86:K96)</f>
        <v>1236</v>
      </c>
    </row>
    <row r="98" spans="1:11" x14ac:dyDescent="0.2">
      <c r="A98" s="321" t="s">
        <v>609</v>
      </c>
      <c r="B98" s="322" t="s">
        <v>95</v>
      </c>
      <c r="C98" s="83">
        <v>211</v>
      </c>
      <c r="D98" s="83">
        <v>161</v>
      </c>
      <c r="E98" s="83"/>
      <c r="F98" s="83"/>
      <c r="G98" s="83">
        <v>58</v>
      </c>
      <c r="H98" s="83">
        <v>108</v>
      </c>
      <c r="I98" s="83"/>
      <c r="J98" s="83"/>
      <c r="K98" s="19">
        <f t="shared" ref="K98:K99" si="16">SUM(C98:J98)</f>
        <v>538</v>
      </c>
    </row>
    <row r="99" spans="1:11" x14ac:dyDescent="0.2">
      <c r="A99" s="321" t="s">
        <v>610</v>
      </c>
      <c r="B99" s="322" t="s">
        <v>95</v>
      </c>
      <c r="C99" s="68">
        <v>26</v>
      </c>
      <c r="D99" s="68">
        <v>13</v>
      </c>
      <c r="E99" s="68"/>
      <c r="F99" s="68"/>
      <c r="G99" s="68">
        <v>5</v>
      </c>
      <c r="H99" s="68">
        <v>4</v>
      </c>
      <c r="I99" s="68"/>
      <c r="J99" s="68"/>
      <c r="K99" s="19">
        <f t="shared" si="16"/>
        <v>48</v>
      </c>
    </row>
    <row r="100" spans="1:11" x14ac:dyDescent="0.2">
      <c r="A100" s="136" t="s">
        <v>595</v>
      </c>
      <c r="B100" s="314"/>
      <c r="C100" s="541"/>
      <c r="D100" s="542"/>
      <c r="E100" s="542"/>
      <c r="F100" s="542"/>
      <c r="G100" s="542"/>
      <c r="H100" s="542"/>
      <c r="I100" s="542"/>
      <c r="J100" s="542"/>
      <c r="K100" s="543"/>
    </row>
    <row r="101" spans="1:11" x14ac:dyDescent="0.2">
      <c r="A101" s="309" t="s">
        <v>483</v>
      </c>
      <c r="B101" s="310" t="s">
        <v>482</v>
      </c>
      <c r="C101" s="538"/>
      <c r="D101" s="539"/>
      <c r="E101" s="539"/>
      <c r="F101" s="539"/>
      <c r="G101" s="539"/>
      <c r="H101" s="539"/>
      <c r="I101" s="539"/>
      <c r="J101" s="539"/>
      <c r="K101" s="540"/>
    </row>
    <row r="102" spans="1:11" x14ac:dyDescent="0.2">
      <c r="A102" s="134" t="s">
        <v>497</v>
      </c>
      <c r="B102" s="311" t="s">
        <v>484</v>
      </c>
      <c r="C102" s="9"/>
      <c r="D102" s="9"/>
      <c r="E102" s="9"/>
      <c r="F102" s="9"/>
      <c r="G102" s="9"/>
      <c r="H102" s="9"/>
      <c r="I102" s="83"/>
      <c r="J102" s="84"/>
      <c r="K102" s="17">
        <f>SUM(C102:J102)</f>
        <v>0</v>
      </c>
    </row>
    <row r="103" spans="1:11" x14ac:dyDescent="0.2">
      <c r="A103" s="134" t="s">
        <v>498</v>
      </c>
      <c r="B103" s="311" t="s">
        <v>485</v>
      </c>
      <c r="C103" s="9"/>
      <c r="D103" s="9"/>
      <c r="E103" s="9"/>
      <c r="F103" s="9"/>
      <c r="G103" s="9"/>
      <c r="H103" s="9"/>
      <c r="I103" s="83"/>
      <c r="J103" s="84"/>
      <c r="K103" s="17">
        <f t="shared" ref="K103:K112" si="17">SUM(C103:J103)</f>
        <v>0</v>
      </c>
    </row>
    <row r="104" spans="1:11" x14ac:dyDescent="0.2">
      <c r="A104" s="134" t="s">
        <v>499</v>
      </c>
      <c r="B104" s="311" t="s">
        <v>486</v>
      </c>
      <c r="C104" s="9"/>
      <c r="D104" s="9"/>
      <c r="E104" s="9"/>
      <c r="F104" s="9"/>
      <c r="G104" s="9"/>
      <c r="H104" s="9"/>
      <c r="I104" s="83"/>
      <c r="J104" s="84"/>
      <c r="K104" s="17">
        <f t="shared" si="17"/>
        <v>0</v>
      </c>
    </row>
    <row r="105" spans="1:11" x14ac:dyDescent="0.2">
      <c r="A105" s="134" t="s">
        <v>500</v>
      </c>
      <c r="B105" s="311" t="s">
        <v>487</v>
      </c>
      <c r="C105" s="9"/>
      <c r="D105" s="9"/>
      <c r="E105" s="9"/>
      <c r="F105" s="9"/>
      <c r="G105" s="9"/>
      <c r="H105" s="9"/>
      <c r="I105" s="83"/>
      <c r="J105" s="84"/>
      <c r="K105" s="17">
        <f t="shared" si="17"/>
        <v>0</v>
      </c>
    </row>
    <row r="106" spans="1:11" x14ac:dyDescent="0.2">
      <c r="A106" s="134" t="s">
        <v>501</v>
      </c>
      <c r="B106" s="311" t="s">
        <v>488</v>
      </c>
      <c r="C106" s="9"/>
      <c r="D106" s="9"/>
      <c r="E106" s="9"/>
      <c r="F106" s="9"/>
      <c r="G106" s="9"/>
      <c r="H106" s="9"/>
      <c r="I106" s="83"/>
      <c r="J106" s="84"/>
      <c r="K106" s="17">
        <f t="shared" si="17"/>
        <v>0</v>
      </c>
    </row>
    <row r="107" spans="1:11" x14ac:dyDescent="0.2">
      <c r="A107" s="134" t="s">
        <v>502</v>
      </c>
      <c r="B107" s="311" t="s">
        <v>489</v>
      </c>
      <c r="C107" s="9"/>
      <c r="D107" s="9"/>
      <c r="E107" s="9"/>
      <c r="F107" s="9"/>
      <c r="G107" s="9"/>
      <c r="H107" s="9"/>
      <c r="I107" s="83"/>
      <c r="J107" s="84"/>
      <c r="K107" s="17">
        <f t="shared" si="17"/>
        <v>0</v>
      </c>
    </row>
    <row r="108" spans="1:11" x14ac:dyDescent="0.2">
      <c r="A108" s="134" t="s">
        <v>496</v>
      </c>
      <c r="B108" s="311" t="s">
        <v>490</v>
      </c>
      <c r="C108" s="9"/>
      <c r="D108" s="9"/>
      <c r="E108" s="9"/>
      <c r="F108" s="9"/>
      <c r="G108" s="9"/>
      <c r="H108" s="9"/>
      <c r="I108" s="83"/>
      <c r="J108" s="84"/>
      <c r="K108" s="17">
        <f t="shared" si="17"/>
        <v>0</v>
      </c>
    </row>
    <row r="109" spans="1:11" x14ac:dyDescent="0.2">
      <c r="A109" s="134" t="s">
        <v>503</v>
      </c>
      <c r="B109" s="311" t="s">
        <v>491</v>
      </c>
      <c r="C109" s="9"/>
      <c r="D109" s="9"/>
      <c r="E109" s="9"/>
      <c r="F109" s="9"/>
      <c r="G109" s="9"/>
      <c r="H109" s="9"/>
      <c r="I109" s="83">
        <v>36</v>
      </c>
      <c r="J109" s="84">
        <v>13</v>
      </c>
      <c r="K109" s="17">
        <f t="shared" si="17"/>
        <v>49</v>
      </c>
    </row>
    <row r="110" spans="1:11" x14ac:dyDescent="0.2">
      <c r="A110" s="134" t="s">
        <v>504</v>
      </c>
      <c r="B110" s="311" t="s">
        <v>492</v>
      </c>
      <c r="C110" s="9"/>
      <c r="D110" s="9"/>
      <c r="E110" s="9"/>
      <c r="F110" s="9"/>
      <c r="G110" s="9"/>
      <c r="H110" s="9"/>
      <c r="I110" s="83"/>
      <c r="J110" s="84"/>
      <c r="K110" s="17">
        <f t="shared" si="17"/>
        <v>0</v>
      </c>
    </row>
    <row r="111" spans="1:11" x14ac:dyDescent="0.2">
      <c r="A111" s="134" t="s">
        <v>505</v>
      </c>
      <c r="B111" s="311" t="s">
        <v>493</v>
      </c>
      <c r="C111" s="9"/>
      <c r="D111" s="9"/>
      <c r="E111" s="9"/>
      <c r="F111" s="9"/>
      <c r="G111" s="9"/>
      <c r="H111" s="9"/>
      <c r="I111" s="83"/>
      <c r="J111" s="84"/>
      <c r="K111" s="17">
        <f t="shared" si="17"/>
        <v>0</v>
      </c>
    </row>
    <row r="112" spans="1:11" x14ac:dyDescent="0.2">
      <c r="A112" s="134" t="s">
        <v>495</v>
      </c>
      <c r="B112" s="311" t="s">
        <v>494</v>
      </c>
      <c r="C112" s="9"/>
      <c r="D112" s="9"/>
      <c r="E112" s="9"/>
      <c r="F112" s="9"/>
      <c r="G112" s="9"/>
      <c r="H112" s="9"/>
      <c r="I112" s="83"/>
      <c r="J112" s="84"/>
      <c r="K112" s="17">
        <f t="shared" si="17"/>
        <v>0</v>
      </c>
    </row>
    <row r="113" spans="1:11" x14ac:dyDescent="0.2">
      <c r="A113" s="312" t="s">
        <v>94</v>
      </c>
      <c r="B113" s="313" t="s">
        <v>95</v>
      </c>
      <c r="C113" s="12">
        <f>SUM(C102:C112)</f>
        <v>0</v>
      </c>
      <c r="D113" s="12">
        <f t="shared" ref="D113:J113" si="18">SUM(D102:D112)</f>
        <v>0</v>
      </c>
      <c r="E113" s="12">
        <f t="shared" si="18"/>
        <v>0</v>
      </c>
      <c r="F113" s="12">
        <f t="shared" si="18"/>
        <v>0</v>
      </c>
      <c r="G113" s="12">
        <f t="shared" si="18"/>
        <v>0</v>
      </c>
      <c r="H113" s="12">
        <f t="shared" si="18"/>
        <v>0</v>
      </c>
      <c r="I113" s="12">
        <f t="shared" si="18"/>
        <v>36</v>
      </c>
      <c r="J113" s="12">
        <f t="shared" si="18"/>
        <v>13</v>
      </c>
      <c r="K113" s="17">
        <f>SUM(K102:K112)</f>
        <v>49</v>
      </c>
    </row>
    <row r="114" spans="1:11" x14ac:dyDescent="0.2">
      <c r="A114" s="321" t="s">
        <v>76</v>
      </c>
      <c r="B114" s="322" t="s">
        <v>95</v>
      </c>
      <c r="C114" s="68"/>
      <c r="D114" s="68"/>
      <c r="E114" s="68"/>
      <c r="F114" s="68"/>
      <c r="G114" s="68"/>
      <c r="H114" s="68"/>
      <c r="I114" s="68">
        <v>21</v>
      </c>
      <c r="J114" s="68">
        <v>2</v>
      </c>
      <c r="K114" s="19">
        <f t="shared" ref="K114:K115" si="19">SUM(C114:J114)</f>
        <v>23</v>
      </c>
    </row>
    <row r="115" spans="1:11" x14ac:dyDescent="0.2">
      <c r="A115" s="321" t="s">
        <v>81</v>
      </c>
      <c r="B115" s="322" t="s">
        <v>95</v>
      </c>
      <c r="C115" s="68"/>
      <c r="D115" s="68"/>
      <c r="E115" s="68"/>
      <c r="F115" s="68"/>
      <c r="G115" s="68"/>
      <c r="H115" s="68"/>
      <c r="I115" s="68">
        <v>17</v>
      </c>
      <c r="J115" s="68">
        <v>4</v>
      </c>
      <c r="K115" s="19">
        <f t="shared" si="19"/>
        <v>21</v>
      </c>
    </row>
    <row r="116" spans="1:11" x14ac:dyDescent="0.2">
      <c r="A116" s="136" t="s">
        <v>594</v>
      </c>
      <c r="B116" s="314"/>
      <c r="C116" s="541"/>
      <c r="D116" s="542"/>
      <c r="E116" s="542"/>
      <c r="F116" s="542"/>
      <c r="G116" s="542"/>
      <c r="H116" s="542"/>
      <c r="I116" s="542"/>
      <c r="J116" s="542"/>
      <c r="K116" s="543"/>
    </row>
    <row r="117" spans="1:11" x14ac:dyDescent="0.2">
      <c r="A117" s="309" t="s">
        <v>483</v>
      </c>
      <c r="B117" s="310" t="s">
        <v>482</v>
      </c>
      <c r="C117" s="538"/>
      <c r="D117" s="539"/>
      <c r="E117" s="539"/>
      <c r="F117" s="539"/>
      <c r="G117" s="539"/>
      <c r="H117" s="539"/>
      <c r="I117" s="539"/>
      <c r="J117" s="539"/>
      <c r="K117" s="540"/>
    </row>
    <row r="118" spans="1:11" x14ac:dyDescent="0.2">
      <c r="A118" s="134" t="s">
        <v>497</v>
      </c>
      <c r="B118" s="311" t="s">
        <v>484</v>
      </c>
      <c r="C118" s="116">
        <f t="shared" ref="C118:J119" si="20">SUM(C6,C22,C38,C54,C70,C86,C102)</f>
        <v>0</v>
      </c>
      <c r="D118" s="116">
        <f t="shared" si="20"/>
        <v>0</v>
      </c>
      <c r="E118" s="116">
        <f t="shared" si="20"/>
        <v>0</v>
      </c>
      <c r="F118" s="116">
        <f t="shared" si="20"/>
        <v>0</v>
      </c>
      <c r="G118" s="116">
        <f t="shared" si="20"/>
        <v>0</v>
      </c>
      <c r="H118" s="116">
        <f t="shared" si="20"/>
        <v>0</v>
      </c>
      <c r="I118" s="116">
        <f t="shared" si="20"/>
        <v>0</v>
      </c>
      <c r="J118" s="116">
        <f t="shared" si="20"/>
        <v>0</v>
      </c>
      <c r="K118" s="115">
        <f>SUM(C118:J118)</f>
        <v>0</v>
      </c>
    </row>
    <row r="119" spans="1:11" x14ac:dyDescent="0.2">
      <c r="A119" s="134" t="s">
        <v>498</v>
      </c>
      <c r="B119" s="311" t="s">
        <v>485</v>
      </c>
      <c r="C119" s="116">
        <f>SUM(C7,C23,C39,C55,C71,C87,C103,)</f>
        <v>773</v>
      </c>
      <c r="D119" s="116">
        <f t="shared" si="20"/>
        <v>449</v>
      </c>
      <c r="E119" s="116">
        <f t="shared" si="20"/>
        <v>208</v>
      </c>
      <c r="F119" s="116">
        <f t="shared" si="20"/>
        <v>0</v>
      </c>
      <c r="G119" s="116">
        <f t="shared" si="20"/>
        <v>78</v>
      </c>
      <c r="H119" s="116">
        <f t="shared" si="20"/>
        <v>188</v>
      </c>
      <c r="I119" s="100">
        <f t="shared" si="20"/>
        <v>5</v>
      </c>
      <c r="J119" s="117">
        <f t="shared" si="20"/>
        <v>4</v>
      </c>
      <c r="K119" s="115">
        <f t="shared" ref="K119:K128" si="21">SUM(C119:J119)</f>
        <v>1705</v>
      </c>
    </row>
    <row r="120" spans="1:11" x14ac:dyDescent="0.2">
      <c r="A120" s="134" t="s">
        <v>499</v>
      </c>
      <c r="B120" s="311" t="s">
        <v>486</v>
      </c>
      <c r="C120" s="116">
        <f t="shared" ref="C120:J131" si="22">SUM(C8,C24,C40,C56,C72,C88,C104)</f>
        <v>312</v>
      </c>
      <c r="D120" s="116">
        <f t="shared" si="22"/>
        <v>0</v>
      </c>
      <c r="E120" s="116">
        <f t="shared" si="22"/>
        <v>0</v>
      </c>
      <c r="F120" s="116">
        <f t="shared" si="22"/>
        <v>0</v>
      </c>
      <c r="G120" s="116">
        <f t="shared" si="22"/>
        <v>72</v>
      </c>
      <c r="H120" s="116">
        <f t="shared" si="22"/>
        <v>0</v>
      </c>
      <c r="I120" s="100">
        <f>SUM(I8,I24,I40,I56,I72,I88,I104,)</f>
        <v>30</v>
      </c>
      <c r="J120" s="117">
        <f>SUM(J8,J24,J40,J56,J72,J88,J104)</f>
        <v>14</v>
      </c>
      <c r="K120" s="115">
        <f t="shared" si="21"/>
        <v>428</v>
      </c>
    </row>
    <row r="121" spans="1:11" x14ac:dyDescent="0.2">
      <c r="A121" s="134" t="s">
        <v>500</v>
      </c>
      <c r="B121" s="311" t="s">
        <v>487</v>
      </c>
      <c r="C121" s="116">
        <f t="shared" si="22"/>
        <v>0</v>
      </c>
      <c r="D121" s="116">
        <f t="shared" si="22"/>
        <v>0</v>
      </c>
      <c r="E121" s="116">
        <f t="shared" si="22"/>
        <v>0</v>
      </c>
      <c r="F121" s="116">
        <f t="shared" si="22"/>
        <v>0</v>
      </c>
      <c r="G121" s="116">
        <f t="shared" si="22"/>
        <v>0</v>
      </c>
      <c r="H121" s="116">
        <f t="shared" si="22"/>
        <v>0</v>
      </c>
      <c r="I121" s="100">
        <f t="shared" si="22"/>
        <v>0</v>
      </c>
      <c r="J121" s="117">
        <f>SUM(J9,J25,J41,J57,J73,J89,J105)</f>
        <v>0</v>
      </c>
      <c r="K121" s="115">
        <f t="shared" si="21"/>
        <v>0</v>
      </c>
    </row>
    <row r="122" spans="1:11" x14ac:dyDescent="0.2">
      <c r="A122" s="134" t="s">
        <v>501</v>
      </c>
      <c r="B122" s="311" t="s">
        <v>488</v>
      </c>
      <c r="C122" s="116">
        <f>SUM(C10,C26,C42,C58,C74,C90,C106)</f>
        <v>1379</v>
      </c>
      <c r="D122" s="116">
        <f t="shared" si="22"/>
        <v>461</v>
      </c>
      <c r="E122" s="116">
        <f t="shared" si="22"/>
        <v>0</v>
      </c>
      <c r="F122" s="116">
        <f t="shared" si="22"/>
        <v>0</v>
      </c>
      <c r="G122" s="116">
        <f t="shared" si="22"/>
        <v>562</v>
      </c>
      <c r="H122" s="116">
        <f t="shared" si="22"/>
        <v>570</v>
      </c>
      <c r="I122" s="100">
        <f t="shared" si="22"/>
        <v>72</v>
      </c>
      <c r="J122" s="117">
        <f>SUM(J10,J26,J42,J58,J74,J90,J106)</f>
        <v>55</v>
      </c>
      <c r="K122" s="115">
        <f t="shared" si="21"/>
        <v>3099</v>
      </c>
    </row>
    <row r="123" spans="1:11" x14ac:dyDescent="0.2">
      <c r="A123" s="134" t="s">
        <v>502</v>
      </c>
      <c r="B123" s="311" t="s">
        <v>489</v>
      </c>
      <c r="C123" s="116">
        <f t="shared" si="22"/>
        <v>0</v>
      </c>
      <c r="D123" s="116">
        <f t="shared" si="22"/>
        <v>0</v>
      </c>
      <c r="E123" s="116">
        <f t="shared" si="22"/>
        <v>0</v>
      </c>
      <c r="F123" s="116">
        <f t="shared" si="22"/>
        <v>0</v>
      </c>
      <c r="G123" s="116">
        <f t="shared" si="22"/>
        <v>0</v>
      </c>
      <c r="H123" s="116">
        <f t="shared" si="22"/>
        <v>0</v>
      </c>
      <c r="I123" s="100">
        <f t="shared" si="22"/>
        <v>0</v>
      </c>
      <c r="J123" s="117">
        <f>SUM(J11,J27,J43,J59,J75,J91,J107)</f>
        <v>0</v>
      </c>
      <c r="K123" s="115">
        <f t="shared" si="21"/>
        <v>0</v>
      </c>
    </row>
    <row r="124" spans="1:11" x14ac:dyDescent="0.2">
      <c r="A124" s="134" t="s">
        <v>496</v>
      </c>
      <c r="B124" s="311" t="s">
        <v>490</v>
      </c>
      <c r="C124" s="116">
        <f t="shared" si="22"/>
        <v>540</v>
      </c>
      <c r="D124" s="116">
        <f t="shared" si="22"/>
        <v>220</v>
      </c>
      <c r="E124" s="116">
        <f t="shared" ref="E124" si="23">SUM(E12,E28)</f>
        <v>0</v>
      </c>
      <c r="F124" s="116">
        <f>SUM(F12,F28,F44,F60,F76,F92,F108)</f>
        <v>0</v>
      </c>
      <c r="G124" s="116">
        <f>SUM(G12,G28,G44,G60,G76,G92,G108)</f>
        <v>95</v>
      </c>
      <c r="H124" s="116">
        <f>SUM(H12,H28,H44,H60,H76,H92,H108)</f>
        <v>153</v>
      </c>
      <c r="I124" s="100">
        <f t="shared" si="22"/>
        <v>29</v>
      </c>
      <c r="J124" s="117">
        <f>SUM(J12,J28,J44,J60,J76,J92,J108,)</f>
        <v>30</v>
      </c>
      <c r="K124" s="115">
        <f t="shared" si="21"/>
        <v>1067</v>
      </c>
    </row>
    <row r="125" spans="1:11" x14ac:dyDescent="0.2">
      <c r="A125" s="134" t="s">
        <v>503</v>
      </c>
      <c r="B125" s="311" t="s">
        <v>491</v>
      </c>
      <c r="C125" s="116">
        <f t="shared" si="22"/>
        <v>952</v>
      </c>
      <c r="D125" s="116">
        <f t="shared" si="22"/>
        <v>367</v>
      </c>
      <c r="E125" s="116">
        <f t="shared" si="22"/>
        <v>0</v>
      </c>
      <c r="F125" s="116">
        <f t="shared" si="22"/>
        <v>0</v>
      </c>
      <c r="G125" s="116">
        <f t="shared" si="22"/>
        <v>233</v>
      </c>
      <c r="H125" s="116">
        <f>SUM(H13,H29,H45,H61,H77,H93,H109,)</f>
        <v>181</v>
      </c>
      <c r="I125" s="100">
        <f t="shared" si="22"/>
        <v>118</v>
      </c>
      <c r="J125" s="117">
        <f t="shared" si="22"/>
        <v>75</v>
      </c>
      <c r="K125" s="115">
        <f>SUM(C125:J125)</f>
        <v>1926</v>
      </c>
    </row>
    <row r="126" spans="1:11" x14ac:dyDescent="0.2">
      <c r="A126" s="134" t="s">
        <v>504</v>
      </c>
      <c r="B126" s="311" t="s">
        <v>492</v>
      </c>
      <c r="C126" s="116">
        <f t="shared" si="22"/>
        <v>0</v>
      </c>
      <c r="D126" s="116">
        <f t="shared" si="22"/>
        <v>0</v>
      </c>
      <c r="E126" s="116">
        <f t="shared" si="22"/>
        <v>0</v>
      </c>
      <c r="F126" s="116">
        <f t="shared" si="22"/>
        <v>0</v>
      </c>
      <c r="G126" s="116">
        <f t="shared" si="22"/>
        <v>0</v>
      </c>
      <c r="H126" s="116">
        <f t="shared" si="22"/>
        <v>0</v>
      </c>
      <c r="I126" s="100">
        <f t="shared" si="22"/>
        <v>0</v>
      </c>
      <c r="J126" s="117">
        <f t="shared" si="22"/>
        <v>0</v>
      </c>
      <c r="K126" s="115">
        <f t="shared" si="21"/>
        <v>0</v>
      </c>
    </row>
    <row r="127" spans="1:11" x14ac:dyDescent="0.2">
      <c r="A127" s="134" t="s">
        <v>505</v>
      </c>
      <c r="B127" s="311" t="s">
        <v>493</v>
      </c>
      <c r="C127" s="118">
        <f t="shared" si="22"/>
        <v>66</v>
      </c>
      <c r="D127" s="118">
        <f t="shared" si="22"/>
        <v>38</v>
      </c>
      <c r="E127" s="118">
        <f t="shared" si="22"/>
        <v>0</v>
      </c>
      <c r="F127" s="118">
        <f t="shared" si="22"/>
        <v>0</v>
      </c>
      <c r="G127" s="118">
        <f t="shared" si="22"/>
        <v>0</v>
      </c>
      <c r="H127" s="118">
        <f t="shared" si="22"/>
        <v>0</v>
      </c>
      <c r="I127" s="119">
        <f t="shared" si="22"/>
        <v>0</v>
      </c>
      <c r="J127" s="120">
        <f t="shared" si="22"/>
        <v>0</v>
      </c>
      <c r="K127" s="121">
        <f t="shared" si="21"/>
        <v>104</v>
      </c>
    </row>
    <row r="128" spans="1:11" ht="13.5" thickBot="1" x14ac:dyDescent="0.25">
      <c r="A128" s="134" t="s">
        <v>495</v>
      </c>
      <c r="B128" s="311" t="s">
        <v>494</v>
      </c>
      <c r="C128" s="116">
        <f t="shared" si="22"/>
        <v>458</v>
      </c>
      <c r="D128" s="116">
        <f t="shared" si="22"/>
        <v>433</v>
      </c>
      <c r="E128" s="116">
        <f t="shared" si="22"/>
        <v>0</v>
      </c>
      <c r="F128" s="116">
        <f t="shared" si="22"/>
        <v>0</v>
      </c>
      <c r="G128" s="116">
        <f t="shared" si="22"/>
        <v>117</v>
      </c>
      <c r="H128" s="116">
        <f t="shared" si="22"/>
        <v>228</v>
      </c>
      <c r="I128" s="100">
        <f t="shared" si="22"/>
        <v>0</v>
      </c>
      <c r="J128" s="117">
        <f t="shared" si="22"/>
        <v>0</v>
      </c>
      <c r="K128" s="115">
        <f t="shared" si="21"/>
        <v>1236</v>
      </c>
    </row>
    <row r="129" spans="1:11" x14ac:dyDescent="0.2">
      <c r="A129" s="193" t="s">
        <v>96</v>
      </c>
      <c r="B129" s="194" t="s">
        <v>95</v>
      </c>
      <c r="C129" s="195">
        <f t="shared" si="22"/>
        <v>4480</v>
      </c>
      <c r="D129" s="195">
        <f t="shared" si="22"/>
        <v>1968</v>
      </c>
      <c r="E129" s="195">
        <f t="shared" si="22"/>
        <v>208</v>
      </c>
      <c r="F129" s="195">
        <f t="shared" si="22"/>
        <v>0</v>
      </c>
      <c r="G129" s="195">
        <f t="shared" si="22"/>
        <v>1157</v>
      </c>
      <c r="H129" s="195">
        <f t="shared" si="22"/>
        <v>1320</v>
      </c>
      <c r="I129" s="195">
        <f t="shared" si="22"/>
        <v>254</v>
      </c>
      <c r="J129" s="196">
        <f t="shared" si="22"/>
        <v>178</v>
      </c>
      <c r="K129" s="197">
        <f>SUM(K118:K128)</f>
        <v>9565</v>
      </c>
    </row>
    <row r="130" spans="1:11" x14ac:dyDescent="0.2">
      <c r="A130" s="53" t="s">
        <v>79</v>
      </c>
      <c r="B130" s="124" t="s">
        <v>95</v>
      </c>
      <c r="C130" s="83">
        <f t="shared" si="22"/>
        <v>2434</v>
      </c>
      <c r="D130" s="83">
        <f t="shared" si="22"/>
        <v>1128</v>
      </c>
      <c r="E130" s="83">
        <f t="shared" si="22"/>
        <v>203</v>
      </c>
      <c r="F130" s="83">
        <f t="shared" si="22"/>
        <v>0</v>
      </c>
      <c r="G130" s="83">
        <f t="shared" si="22"/>
        <v>636</v>
      </c>
      <c r="H130" s="83">
        <f t="shared" si="22"/>
        <v>788</v>
      </c>
      <c r="I130" s="83">
        <f t="shared" si="22"/>
        <v>113</v>
      </c>
      <c r="J130" s="83">
        <f t="shared" si="22"/>
        <v>67</v>
      </c>
      <c r="K130" s="17">
        <f t="shared" ref="K130:K131" si="24">SUM(C130:J130)</f>
        <v>5369</v>
      </c>
    </row>
    <row r="131" spans="1:11" ht="13.5" thickBot="1" x14ac:dyDescent="0.25">
      <c r="A131" s="103" t="s">
        <v>80</v>
      </c>
      <c r="B131" s="125" t="s">
        <v>95</v>
      </c>
      <c r="C131" s="123">
        <f t="shared" si="22"/>
        <v>529</v>
      </c>
      <c r="D131" s="123">
        <f t="shared" si="22"/>
        <v>88</v>
      </c>
      <c r="E131" s="123">
        <f t="shared" si="22"/>
        <v>0</v>
      </c>
      <c r="F131" s="123">
        <f t="shared" si="22"/>
        <v>0</v>
      </c>
      <c r="G131" s="123">
        <f t="shared" si="22"/>
        <v>213</v>
      </c>
      <c r="H131" s="123">
        <f t="shared" si="22"/>
        <v>77</v>
      </c>
      <c r="I131" s="123">
        <f t="shared" si="22"/>
        <v>101</v>
      </c>
      <c r="J131" s="123">
        <f t="shared" si="22"/>
        <v>58</v>
      </c>
      <c r="K131" s="18">
        <f t="shared" si="24"/>
        <v>1066</v>
      </c>
    </row>
    <row r="133" spans="1:11" x14ac:dyDescent="0.2">
      <c r="A133" s="544" t="s">
        <v>139</v>
      </c>
      <c r="B133" s="544"/>
      <c r="C133" s="544"/>
      <c r="D133" s="544"/>
      <c r="E133" s="544"/>
      <c r="F133" s="544"/>
      <c r="G133" s="544"/>
      <c r="H133" s="544"/>
      <c r="I133" s="544"/>
      <c r="J133" s="544"/>
      <c r="K133" s="544"/>
    </row>
    <row r="134" spans="1:11" x14ac:dyDescent="0.2">
      <c r="A134" s="2" t="s">
        <v>5</v>
      </c>
    </row>
    <row r="135" spans="1:11" x14ac:dyDescent="0.2">
      <c r="A135" s="4" t="s">
        <v>6</v>
      </c>
    </row>
  </sheetData>
  <mergeCells count="22">
    <mergeCell ref="C37:K37"/>
    <mergeCell ref="C52:K52"/>
    <mergeCell ref="C53:K53"/>
    <mergeCell ref="I2:J2"/>
    <mergeCell ref="A1:K1"/>
    <mergeCell ref="C2:D2"/>
    <mergeCell ref="E2:F2"/>
    <mergeCell ref="G2:H2"/>
    <mergeCell ref="C4:K4"/>
    <mergeCell ref="C5:K5"/>
    <mergeCell ref="C20:K20"/>
    <mergeCell ref="C21:K21"/>
    <mergeCell ref="C36:K36"/>
    <mergeCell ref="C101:K101"/>
    <mergeCell ref="C116:K116"/>
    <mergeCell ref="C117:K117"/>
    <mergeCell ref="A133:K133"/>
    <mergeCell ref="C68:K68"/>
    <mergeCell ref="C69:K69"/>
    <mergeCell ref="C84:K84"/>
    <mergeCell ref="C85:K85"/>
    <mergeCell ref="C100:K100"/>
  </mergeCell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92"/>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45" t="s">
        <v>458</v>
      </c>
      <c r="B1" s="546"/>
      <c r="C1" s="546"/>
      <c r="D1" s="546"/>
      <c r="E1" s="546"/>
      <c r="F1" s="546"/>
      <c r="G1" s="546"/>
      <c r="H1" s="546"/>
      <c r="I1" s="546"/>
      <c r="J1" s="546"/>
      <c r="K1" s="547"/>
    </row>
    <row r="2" spans="1:11" s="5" customFormat="1" ht="38.25" customHeight="1" x14ac:dyDescent="0.2">
      <c r="A2" s="484" t="s">
        <v>594</v>
      </c>
      <c r="B2" s="8"/>
      <c r="C2" s="548" t="s">
        <v>0</v>
      </c>
      <c r="D2" s="549"/>
      <c r="E2" s="548" t="s">
        <v>2</v>
      </c>
      <c r="F2" s="549"/>
      <c r="G2" s="548" t="s">
        <v>1</v>
      </c>
      <c r="H2" s="549"/>
      <c r="I2" s="519" t="s">
        <v>3</v>
      </c>
      <c r="J2" s="520"/>
      <c r="K2" s="432" t="s">
        <v>4</v>
      </c>
    </row>
    <row r="3" spans="1:11" s="5" customFormat="1" ht="13.5" customHeight="1" thickBot="1" x14ac:dyDescent="0.25">
      <c r="A3" s="37"/>
      <c r="B3" s="40"/>
      <c r="C3" s="41" t="s">
        <v>7</v>
      </c>
      <c r="D3" s="41" t="s">
        <v>8</v>
      </c>
      <c r="E3" s="41" t="s">
        <v>7</v>
      </c>
      <c r="F3" s="41" t="s">
        <v>8</v>
      </c>
      <c r="G3" s="41" t="s">
        <v>7</v>
      </c>
      <c r="H3" s="41" t="s">
        <v>8</v>
      </c>
      <c r="I3" s="87" t="s">
        <v>7</v>
      </c>
      <c r="J3" s="87" t="s">
        <v>8</v>
      </c>
      <c r="K3" s="35"/>
    </row>
    <row r="4" spans="1:11" s="6" customFormat="1" x14ac:dyDescent="0.2">
      <c r="A4" s="77" t="s">
        <v>567</v>
      </c>
      <c r="B4" s="39"/>
      <c r="C4" s="550"/>
      <c r="D4" s="551"/>
      <c r="E4" s="551"/>
      <c r="F4" s="551"/>
      <c r="G4" s="551"/>
      <c r="H4" s="551"/>
      <c r="I4" s="551"/>
      <c r="J4" s="551"/>
      <c r="K4" s="552"/>
    </row>
    <row r="5" spans="1:11" s="2" customFormat="1" x14ac:dyDescent="0.2">
      <c r="A5" s="309" t="s">
        <v>483</v>
      </c>
      <c r="B5" s="310" t="s">
        <v>482</v>
      </c>
      <c r="C5" s="538"/>
      <c r="D5" s="539"/>
      <c r="E5" s="539"/>
      <c r="F5" s="539"/>
      <c r="G5" s="539"/>
      <c r="H5" s="539"/>
      <c r="I5" s="539"/>
      <c r="J5" s="539"/>
      <c r="K5" s="540"/>
    </row>
    <row r="6" spans="1:11" x14ac:dyDescent="0.2">
      <c r="A6" s="134" t="s">
        <v>497</v>
      </c>
      <c r="B6" s="311" t="s">
        <v>484</v>
      </c>
      <c r="C6" s="9"/>
      <c r="D6" s="9"/>
      <c r="E6" s="9"/>
      <c r="F6" s="9"/>
      <c r="G6" s="9"/>
      <c r="H6" s="9"/>
      <c r="I6" s="83"/>
      <c r="J6" s="84"/>
      <c r="K6" s="17">
        <f>SUM(C6:J6)</f>
        <v>0</v>
      </c>
    </row>
    <row r="7" spans="1:11" x14ac:dyDescent="0.2">
      <c r="A7" s="134" t="s">
        <v>498</v>
      </c>
      <c r="B7" s="311" t="s">
        <v>485</v>
      </c>
      <c r="C7" s="9"/>
      <c r="D7" s="9"/>
      <c r="E7" s="9"/>
      <c r="F7" s="9"/>
      <c r="G7" s="9"/>
      <c r="H7" s="9"/>
      <c r="I7" s="83"/>
      <c r="J7" s="84"/>
      <c r="K7" s="17">
        <f t="shared" ref="K7:K16" si="0">SUM(C7:J7)</f>
        <v>0</v>
      </c>
    </row>
    <row r="8" spans="1:11" x14ac:dyDescent="0.2">
      <c r="A8" s="134" t="s">
        <v>499</v>
      </c>
      <c r="B8" s="311" t="s">
        <v>486</v>
      </c>
      <c r="C8" s="9"/>
      <c r="D8" s="9"/>
      <c r="E8" s="9"/>
      <c r="F8" s="9"/>
      <c r="G8" s="9"/>
      <c r="H8" s="9"/>
      <c r="I8" s="83"/>
      <c r="J8" s="84"/>
      <c r="K8" s="17">
        <f t="shared" si="0"/>
        <v>0</v>
      </c>
    </row>
    <row r="9" spans="1:11" x14ac:dyDescent="0.2">
      <c r="A9" s="134" t="s">
        <v>500</v>
      </c>
      <c r="B9" s="311" t="s">
        <v>487</v>
      </c>
      <c r="C9" s="9"/>
      <c r="D9" s="9"/>
      <c r="E9" s="9"/>
      <c r="F9" s="9"/>
      <c r="G9" s="9"/>
      <c r="H9" s="9"/>
      <c r="I9" s="83"/>
      <c r="J9" s="84"/>
      <c r="K9" s="17">
        <f t="shared" si="0"/>
        <v>0</v>
      </c>
    </row>
    <row r="10" spans="1:11" x14ac:dyDescent="0.2">
      <c r="A10" s="134" t="s">
        <v>501</v>
      </c>
      <c r="B10" s="311" t="s">
        <v>488</v>
      </c>
      <c r="C10" s="9"/>
      <c r="D10" s="9"/>
      <c r="E10" s="9"/>
      <c r="F10" s="9"/>
      <c r="G10" s="9"/>
      <c r="H10" s="9"/>
      <c r="I10" s="83"/>
      <c r="J10" s="84"/>
      <c r="K10" s="17">
        <f t="shared" si="0"/>
        <v>0</v>
      </c>
    </row>
    <row r="11" spans="1:11" x14ac:dyDescent="0.2">
      <c r="A11" s="134" t="s">
        <v>502</v>
      </c>
      <c r="B11" s="311" t="s">
        <v>489</v>
      </c>
      <c r="C11" s="9"/>
      <c r="D11" s="9"/>
      <c r="E11" s="9"/>
      <c r="F11" s="9"/>
      <c r="G11" s="9"/>
      <c r="H11" s="9"/>
      <c r="I11" s="83"/>
      <c r="J11" s="84"/>
      <c r="K11" s="17">
        <f t="shared" si="0"/>
        <v>0</v>
      </c>
    </row>
    <row r="12" spans="1:11" x14ac:dyDescent="0.2">
      <c r="A12" s="134" t="s">
        <v>496</v>
      </c>
      <c r="B12" s="311" t="s">
        <v>490</v>
      </c>
      <c r="C12" s="9"/>
      <c r="D12" s="9"/>
      <c r="E12" s="9"/>
      <c r="F12" s="9"/>
      <c r="G12" s="9"/>
      <c r="H12" s="9"/>
      <c r="I12" s="83"/>
      <c r="J12" s="84"/>
      <c r="K12" s="17">
        <f t="shared" si="0"/>
        <v>0</v>
      </c>
    </row>
    <row r="13" spans="1:11" x14ac:dyDescent="0.2">
      <c r="A13" s="134" t="s">
        <v>503</v>
      </c>
      <c r="B13" s="311" t="s">
        <v>491</v>
      </c>
      <c r="C13" s="9"/>
      <c r="D13" s="9"/>
      <c r="E13" s="9"/>
      <c r="F13" s="9"/>
      <c r="G13" s="9">
        <v>4</v>
      </c>
      <c r="H13" s="9">
        <v>0</v>
      </c>
      <c r="I13" s="83">
        <v>5</v>
      </c>
      <c r="J13" s="84">
        <v>6</v>
      </c>
      <c r="K13" s="17">
        <f t="shared" si="0"/>
        <v>15</v>
      </c>
    </row>
    <row r="14" spans="1:11" x14ac:dyDescent="0.2">
      <c r="A14" s="134" t="s">
        <v>504</v>
      </c>
      <c r="B14" s="311" t="s">
        <v>492</v>
      </c>
      <c r="C14" s="9"/>
      <c r="D14" s="9"/>
      <c r="E14" s="9"/>
      <c r="F14" s="9"/>
      <c r="G14" s="9"/>
      <c r="H14" s="9"/>
      <c r="I14" s="83"/>
      <c r="J14" s="84"/>
      <c r="K14" s="17">
        <f t="shared" si="0"/>
        <v>0</v>
      </c>
    </row>
    <row r="15" spans="1:11" x14ac:dyDescent="0.2">
      <c r="A15" s="134" t="s">
        <v>505</v>
      </c>
      <c r="B15" s="311" t="s">
        <v>493</v>
      </c>
      <c r="C15" s="9"/>
      <c r="D15" s="9"/>
      <c r="E15" s="9"/>
      <c r="F15" s="9"/>
      <c r="G15" s="9"/>
      <c r="H15" s="9"/>
      <c r="I15" s="83"/>
      <c r="J15" s="84"/>
      <c r="K15" s="17">
        <f t="shared" si="0"/>
        <v>0</v>
      </c>
    </row>
    <row r="16" spans="1:11" x14ac:dyDescent="0.2">
      <c r="A16" s="134" t="s">
        <v>495</v>
      </c>
      <c r="B16" s="311" t="s">
        <v>494</v>
      </c>
      <c r="C16" s="9"/>
      <c r="D16" s="9"/>
      <c r="E16" s="9"/>
      <c r="F16" s="9"/>
      <c r="G16" s="9"/>
      <c r="H16" s="9"/>
      <c r="I16" s="83"/>
      <c r="J16" s="84"/>
      <c r="K16" s="17">
        <f t="shared" si="0"/>
        <v>0</v>
      </c>
    </row>
    <row r="17" spans="1:11" x14ac:dyDescent="0.2">
      <c r="A17" s="312" t="s">
        <v>94</v>
      </c>
      <c r="B17" s="313" t="s">
        <v>95</v>
      </c>
      <c r="C17" s="12">
        <f>SUM(C6:C16)</f>
        <v>0</v>
      </c>
      <c r="D17" s="12">
        <f t="shared" ref="D17:J17" si="1">SUM(D6:D16)</f>
        <v>0</v>
      </c>
      <c r="E17" s="12">
        <f t="shared" si="1"/>
        <v>0</v>
      </c>
      <c r="F17" s="12">
        <f t="shared" si="1"/>
        <v>0</v>
      </c>
      <c r="G17" s="12">
        <f t="shared" si="1"/>
        <v>4</v>
      </c>
      <c r="H17" s="12">
        <f t="shared" si="1"/>
        <v>0</v>
      </c>
      <c r="I17" s="12">
        <f t="shared" si="1"/>
        <v>5</v>
      </c>
      <c r="J17" s="12">
        <f t="shared" si="1"/>
        <v>6</v>
      </c>
      <c r="K17" s="127">
        <f>SUM(K6:K16)</f>
        <v>15</v>
      </c>
    </row>
    <row r="18" spans="1:11" s="6" customFormat="1" x14ac:dyDescent="0.2">
      <c r="A18" s="136" t="s">
        <v>573</v>
      </c>
      <c r="B18" s="314"/>
      <c r="C18" s="541"/>
      <c r="D18" s="542"/>
      <c r="E18" s="542"/>
      <c r="F18" s="542"/>
      <c r="G18" s="542"/>
      <c r="H18" s="542"/>
      <c r="I18" s="542"/>
      <c r="J18" s="542"/>
      <c r="K18" s="543"/>
    </row>
    <row r="19" spans="1:11" s="2" customFormat="1" x14ac:dyDescent="0.2">
      <c r="A19" s="309" t="s">
        <v>483</v>
      </c>
      <c r="B19" s="310" t="s">
        <v>482</v>
      </c>
      <c r="C19" s="538"/>
      <c r="D19" s="539"/>
      <c r="E19" s="539"/>
      <c r="F19" s="539"/>
      <c r="G19" s="539"/>
      <c r="H19" s="539"/>
      <c r="I19" s="539"/>
      <c r="J19" s="539"/>
      <c r="K19" s="540"/>
    </row>
    <row r="20" spans="1:11" x14ac:dyDescent="0.2">
      <c r="A20" s="134" t="s">
        <v>497</v>
      </c>
      <c r="B20" s="311" t="s">
        <v>484</v>
      </c>
      <c r="C20" s="9"/>
      <c r="D20" s="9"/>
      <c r="E20" s="9"/>
      <c r="F20" s="9"/>
      <c r="G20" s="9"/>
      <c r="H20" s="9"/>
      <c r="I20" s="83"/>
      <c r="J20" s="84"/>
      <c r="K20" s="17">
        <f>SUM(C20:J20)</f>
        <v>0</v>
      </c>
    </row>
    <row r="21" spans="1:11" x14ac:dyDescent="0.2">
      <c r="A21" s="134" t="s">
        <v>498</v>
      </c>
      <c r="B21" s="311" t="s">
        <v>485</v>
      </c>
      <c r="C21" s="9"/>
      <c r="D21" s="9"/>
      <c r="E21" s="9"/>
      <c r="F21" s="9"/>
      <c r="G21" s="9"/>
      <c r="H21" s="9"/>
      <c r="I21" s="83"/>
      <c r="J21" s="84"/>
      <c r="K21" s="17">
        <f t="shared" ref="K21:K30" si="2">SUM(C21:J21)</f>
        <v>0</v>
      </c>
    </row>
    <row r="22" spans="1:11" x14ac:dyDescent="0.2">
      <c r="A22" s="134" t="s">
        <v>499</v>
      </c>
      <c r="B22" s="311" t="s">
        <v>486</v>
      </c>
      <c r="C22" s="9"/>
      <c r="D22" s="9"/>
      <c r="E22" s="9"/>
      <c r="F22" s="9"/>
      <c r="G22" s="9"/>
      <c r="H22" s="9"/>
      <c r="I22" s="83"/>
      <c r="J22" s="84"/>
      <c r="K22" s="17">
        <f t="shared" si="2"/>
        <v>0</v>
      </c>
    </row>
    <row r="23" spans="1:11" x14ac:dyDescent="0.2">
      <c r="A23" s="134" t="s">
        <v>500</v>
      </c>
      <c r="B23" s="311" t="s">
        <v>487</v>
      </c>
      <c r="C23" s="9"/>
      <c r="D23" s="9"/>
      <c r="E23" s="9"/>
      <c r="F23" s="9"/>
      <c r="G23" s="9"/>
      <c r="H23" s="9"/>
      <c r="I23" s="83"/>
      <c r="J23" s="84"/>
      <c r="K23" s="17">
        <f t="shared" si="2"/>
        <v>0</v>
      </c>
    </row>
    <row r="24" spans="1:11" x14ac:dyDescent="0.2">
      <c r="A24" s="134" t="s">
        <v>501</v>
      </c>
      <c r="B24" s="311" t="s">
        <v>488</v>
      </c>
      <c r="C24" s="9"/>
      <c r="D24" s="9"/>
      <c r="E24" s="9"/>
      <c r="F24" s="9"/>
      <c r="G24" s="9">
        <v>14</v>
      </c>
      <c r="H24" s="9">
        <v>0</v>
      </c>
      <c r="I24" s="83">
        <v>42</v>
      </c>
      <c r="J24" s="84">
        <v>27</v>
      </c>
      <c r="K24" s="17">
        <f t="shared" si="2"/>
        <v>83</v>
      </c>
    </row>
    <row r="25" spans="1:11" x14ac:dyDescent="0.2">
      <c r="A25" s="134" t="s">
        <v>502</v>
      </c>
      <c r="B25" s="311" t="s">
        <v>489</v>
      </c>
      <c r="C25" s="9"/>
      <c r="D25" s="9"/>
      <c r="E25" s="9"/>
      <c r="F25" s="9"/>
      <c r="G25" s="9"/>
      <c r="H25" s="9"/>
      <c r="I25" s="83"/>
      <c r="J25" s="84"/>
      <c r="K25" s="17">
        <f t="shared" si="2"/>
        <v>0</v>
      </c>
    </row>
    <row r="26" spans="1:11" x14ac:dyDescent="0.2">
      <c r="A26" s="134" t="s">
        <v>496</v>
      </c>
      <c r="B26" s="311" t="s">
        <v>490</v>
      </c>
      <c r="C26" s="9"/>
      <c r="D26" s="9"/>
      <c r="E26" s="9"/>
      <c r="F26" s="9"/>
      <c r="G26" s="9"/>
      <c r="H26" s="9"/>
      <c r="I26" s="83"/>
      <c r="J26" s="84"/>
      <c r="K26" s="17">
        <f t="shared" si="2"/>
        <v>0</v>
      </c>
    </row>
    <row r="27" spans="1:11" x14ac:dyDescent="0.2">
      <c r="A27" s="134" t="s">
        <v>503</v>
      </c>
      <c r="B27" s="311" t="s">
        <v>491</v>
      </c>
      <c r="C27" s="9"/>
      <c r="D27" s="9"/>
      <c r="E27" s="9"/>
      <c r="F27" s="9"/>
      <c r="G27" s="9"/>
      <c r="H27" s="9"/>
      <c r="I27" s="83"/>
      <c r="J27" s="84"/>
      <c r="K27" s="17">
        <f t="shared" si="2"/>
        <v>0</v>
      </c>
    </row>
    <row r="28" spans="1:11" x14ac:dyDescent="0.2">
      <c r="A28" s="134" t="s">
        <v>504</v>
      </c>
      <c r="B28" s="311" t="s">
        <v>492</v>
      </c>
      <c r="C28" s="9"/>
      <c r="D28" s="9"/>
      <c r="E28" s="9"/>
      <c r="F28" s="9"/>
      <c r="G28" s="9"/>
      <c r="H28" s="9"/>
      <c r="I28" s="83"/>
      <c r="J28" s="84"/>
      <c r="K28" s="17">
        <f t="shared" si="2"/>
        <v>0</v>
      </c>
    </row>
    <row r="29" spans="1:11" x14ac:dyDescent="0.2">
      <c r="A29" s="134" t="s">
        <v>505</v>
      </c>
      <c r="B29" s="311" t="s">
        <v>493</v>
      </c>
      <c r="C29" s="21"/>
      <c r="D29" s="21"/>
      <c r="E29" s="21"/>
      <c r="F29" s="21"/>
      <c r="G29" s="21"/>
      <c r="H29" s="21"/>
      <c r="I29" s="85"/>
      <c r="J29" s="86"/>
      <c r="K29" s="22">
        <f t="shared" si="2"/>
        <v>0</v>
      </c>
    </row>
    <row r="30" spans="1:11" x14ac:dyDescent="0.2">
      <c r="A30" s="134" t="s">
        <v>495</v>
      </c>
      <c r="B30" s="311" t="s">
        <v>494</v>
      </c>
      <c r="C30" s="21"/>
      <c r="D30" s="21"/>
      <c r="E30" s="21"/>
      <c r="F30" s="21"/>
      <c r="G30" s="21"/>
      <c r="H30" s="21"/>
      <c r="I30" s="85"/>
      <c r="J30" s="86"/>
      <c r="K30" s="22">
        <f t="shared" si="2"/>
        <v>0</v>
      </c>
    </row>
    <row r="31" spans="1:11" x14ac:dyDescent="0.2">
      <c r="A31" s="315" t="s">
        <v>94</v>
      </c>
      <c r="B31" s="316" t="s">
        <v>95</v>
      </c>
      <c r="C31" s="12">
        <f>SUM(C20:C30)</f>
        <v>0</v>
      </c>
      <c r="D31" s="12">
        <f t="shared" ref="D31:J31" si="3">SUM(D20:D30)</f>
        <v>0</v>
      </c>
      <c r="E31" s="12">
        <f t="shared" si="3"/>
        <v>0</v>
      </c>
      <c r="F31" s="12">
        <f t="shared" si="3"/>
        <v>0</v>
      </c>
      <c r="G31" s="12">
        <f t="shared" si="3"/>
        <v>14</v>
      </c>
      <c r="H31" s="12">
        <f t="shared" si="3"/>
        <v>0</v>
      </c>
      <c r="I31" s="12">
        <f t="shared" si="3"/>
        <v>42</v>
      </c>
      <c r="J31" s="12">
        <f t="shared" si="3"/>
        <v>27</v>
      </c>
      <c r="K31" s="130">
        <f>SUM(K20:K30)</f>
        <v>83</v>
      </c>
    </row>
    <row r="32" spans="1:11" x14ac:dyDescent="0.2">
      <c r="A32" s="136" t="s">
        <v>572</v>
      </c>
      <c r="B32" s="314"/>
      <c r="C32" s="541"/>
      <c r="D32" s="542"/>
      <c r="E32" s="542"/>
      <c r="F32" s="542"/>
      <c r="G32" s="542"/>
      <c r="H32" s="542"/>
      <c r="I32" s="542"/>
      <c r="J32" s="542"/>
      <c r="K32" s="543"/>
    </row>
    <row r="33" spans="1:11" x14ac:dyDescent="0.2">
      <c r="A33" s="309" t="s">
        <v>483</v>
      </c>
      <c r="B33" s="310" t="s">
        <v>482</v>
      </c>
      <c r="C33" s="538"/>
      <c r="D33" s="539"/>
      <c r="E33" s="539"/>
      <c r="F33" s="539"/>
      <c r="G33" s="539"/>
      <c r="H33" s="539"/>
      <c r="I33" s="539"/>
      <c r="J33" s="539"/>
      <c r="K33" s="540"/>
    </row>
    <row r="34" spans="1:11" x14ac:dyDescent="0.2">
      <c r="A34" s="134" t="s">
        <v>497</v>
      </c>
      <c r="B34" s="311" t="s">
        <v>484</v>
      </c>
      <c r="C34" s="9"/>
      <c r="D34" s="9"/>
      <c r="E34" s="9"/>
      <c r="F34" s="9"/>
      <c r="G34" s="9"/>
      <c r="H34" s="9"/>
      <c r="I34" s="83"/>
      <c r="J34" s="84"/>
      <c r="K34" s="17">
        <f>SUM(C34:J34)</f>
        <v>0</v>
      </c>
    </row>
    <row r="35" spans="1:11" x14ac:dyDescent="0.2">
      <c r="A35" s="134" t="s">
        <v>498</v>
      </c>
      <c r="B35" s="311" t="s">
        <v>485</v>
      </c>
      <c r="C35" s="9"/>
      <c r="D35" s="9"/>
      <c r="E35" s="9"/>
      <c r="F35" s="9"/>
      <c r="G35" s="9"/>
      <c r="H35" s="9"/>
      <c r="I35" s="83"/>
      <c r="J35" s="84"/>
      <c r="K35" s="17">
        <f t="shared" ref="K35:K44" si="4">SUM(C35:J35)</f>
        <v>0</v>
      </c>
    </row>
    <row r="36" spans="1:11" x14ac:dyDescent="0.2">
      <c r="A36" s="134" t="s">
        <v>499</v>
      </c>
      <c r="B36" s="311" t="s">
        <v>486</v>
      </c>
      <c r="C36" s="9"/>
      <c r="D36" s="9"/>
      <c r="E36" s="9"/>
      <c r="F36" s="9"/>
      <c r="G36" s="9"/>
      <c r="H36" s="9"/>
      <c r="I36" s="83">
        <v>2</v>
      </c>
      <c r="J36" s="84">
        <v>1</v>
      </c>
      <c r="K36" s="17">
        <f t="shared" si="4"/>
        <v>3</v>
      </c>
    </row>
    <row r="37" spans="1:11" x14ac:dyDescent="0.2">
      <c r="A37" s="134" t="s">
        <v>500</v>
      </c>
      <c r="B37" s="311" t="s">
        <v>487</v>
      </c>
      <c r="C37" s="9"/>
      <c r="D37" s="9"/>
      <c r="E37" s="9"/>
      <c r="F37" s="9"/>
      <c r="G37" s="9">
        <v>9</v>
      </c>
      <c r="H37" s="9">
        <v>0</v>
      </c>
      <c r="I37" s="83"/>
      <c r="J37" s="84"/>
      <c r="K37" s="17">
        <f t="shared" si="4"/>
        <v>9</v>
      </c>
    </row>
    <row r="38" spans="1:11" x14ac:dyDescent="0.2">
      <c r="A38" s="134" t="s">
        <v>501</v>
      </c>
      <c r="B38" s="311" t="s">
        <v>488</v>
      </c>
      <c r="C38" s="9"/>
      <c r="D38" s="9"/>
      <c r="E38" s="9"/>
      <c r="F38" s="9"/>
      <c r="G38" s="9"/>
      <c r="H38" s="9"/>
      <c r="I38" s="83"/>
      <c r="J38" s="84"/>
      <c r="K38" s="17">
        <f t="shared" si="4"/>
        <v>0</v>
      </c>
    </row>
    <row r="39" spans="1:11" x14ac:dyDescent="0.2">
      <c r="A39" s="134" t="s">
        <v>502</v>
      </c>
      <c r="B39" s="311" t="s">
        <v>489</v>
      </c>
      <c r="C39" s="9"/>
      <c r="D39" s="9"/>
      <c r="E39" s="9"/>
      <c r="F39" s="9"/>
      <c r="G39" s="9"/>
      <c r="H39" s="9"/>
      <c r="I39" s="83"/>
      <c r="J39" s="84"/>
      <c r="K39" s="17">
        <f t="shared" si="4"/>
        <v>0</v>
      </c>
    </row>
    <row r="40" spans="1:11" x14ac:dyDescent="0.2">
      <c r="A40" s="134" t="s">
        <v>496</v>
      </c>
      <c r="B40" s="311" t="s">
        <v>490</v>
      </c>
      <c r="C40" s="9"/>
      <c r="D40" s="9"/>
      <c r="E40" s="9"/>
      <c r="F40" s="9"/>
      <c r="G40" s="9"/>
      <c r="H40" s="9"/>
      <c r="I40" s="83"/>
      <c r="J40" s="84"/>
      <c r="K40" s="17">
        <f t="shared" si="4"/>
        <v>0</v>
      </c>
    </row>
    <row r="41" spans="1:11" x14ac:dyDescent="0.2">
      <c r="A41" s="134" t="s">
        <v>503</v>
      </c>
      <c r="B41" s="311" t="s">
        <v>491</v>
      </c>
      <c r="C41" s="9"/>
      <c r="D41" s="9"/>
      <c r="E41" s="9"/>
      <c r="F41" s="9"/>
      <c r="G41" s="9"/>
      <c r="H41" s="9"/>
      <c r="I41" s="83"/>
      <c r="J41" s="84"/>
      <c r="K41" s="17">
        <f t="shared" si="4"/>
        <v>0</v>
      </c>
    </row>
    <row r="42" spans="1:11" x14ac:dyDescent="0.2">
      <c r="A42" s="134" t="s">
        <v>504</v>
      </c>
      <c r="B42" s="311" t="s">
        <v>492</v>
      </c>
      <c r="C42" s="9"/>
      <c r="D42" s="9"/>
      <c r="E42" s="9"/>
      <c r="F42" s="9"/>
      <c r="G42" s="9"/>
      <c r="H42" s="9"/>
      <c r="I42" s="83"/>
      <c r="J42" s="84"/>
      <c r="K42" s="17">
        <f t="shared" si="4"/>
        <v>0</v>
      </c>
    </row>
    <row r="43" spans="1:11" x14ac:dyDescent="0.2">
      <c r="A43" s="134" t="s">
        <v>505</v>
      </c>
      <c r="B43" s="311" t="s">
        <v>493</v>
      </c>
      <c r="C43" s="21"/>
      <c r="D43" s="21"/>
      <c r="E43" s="21"/>
      <c r="F43" s="21"/>
      <c r="G43" s="21"/>
      <c r="H43" s="21"/>
      <c r="I43" s="85"/>
      <c r="J43" s="86"/>
      <c r="K43" s="22">
        <f t="shared" si="4"/>
        <v>0</v>
      </c>
    </row>
    <row r="44" spans="1:11" x14ac:dyDescent="0.2">
      <c r="A44" s="134" t="s">
        <v>495</v>
      </c>
      <c r="B44" s="311" t="s">
        <v>494</v>
      </c>
      <c r="C44" s="21"/>
      <c r="D44" s="21"/>
      <c r="E44" s="21"/>
      <c r="F44" s="21"/>
      <c r="G44" s="21"/>
      <c r="H44" s="21"/>
      <c r="I44" s="85"/>
      <c r="J44" s="86"/>
      <c r="K44" s="22">
        <f t="shared" si="4"/>
        <v>0</v>
      </c>
    </row>
    <row r="45" spans="1:11" x14ac:dyDescent="0.2">
      <c r="A45" s="315" t="s">
        <v>94</v>
      </c>
      <c r="B45" s="316" t="s">
        <v>95</v>
      </c>
      <c r="C45" s="12">
        <f>SUM(C34:C44)</f>
        <v>0</v>
      </c>
      <c r="D45" s="12">
        <f t="shared" ref="D45:J45" si="5">SUM(D34:D44)</f>
        <v>0</v>
      </c>
      <c r="E45" s="12">
        <f t="shared" si="5"/>
        <v>0</v>
      </c>
      <c r="F45" s="12">
        <f t="shared" si="5"/>
        <v>0</v>
      </c>
      <c r="G45" s="12">
        <f t="shared" si="5"/>
        <v>9</v>
      </c>
      <c r="H45" s="12">
        <f t="shared" si="5"/>
        <v>0</v>
      </c>
      <c r="I45" s="12">
        <f t="shared" si="5"/>
        <v>2</v>
      </c>
      <c r="J45" s="12">
        <f t="shared" si="5"/>
        <v>1</v>
      </c>
      <c r="K45" s="130">
        <f>SUM(K34:K44)</f>
        <v>12</v>
      </c>
    </row>
    <row r="46" spans="1:11" x14ac:dyDescent="0.2">
      <c r="A46" s="136" t="s">
        <v>571</v>
      </c>
      <c r="B46" s="314"/>
      <c r="C46" s="541"/>
      <c r="D46" s="542"/>
      <c r="E46" s="542"/>
      <c r="F46" s="542"/>
      <c r="G46" s="542"/>
      <c r="H46" s="542"/>
      <c r="I46" s="542"/>
      <c r="J46" s="542"/>
      <c r="K46" s="543"/>
    </row>
    <row r="47" spans="1:11" x14ac:dyDescent="0.2">
      <c r="A47" s="309" t="s">
        <v>483</v>
      </c>
      <c r="B47" s="310" t="s">
        <v>482</v>
      </c>
      <c r="C47" s="538"/>
      <c r="D47" s="539"/>
      <c r="E47" s="539"/>
      <c r="F47" s="539"/>
      <c r="G47" s="539"/>
      <c r="H47" s="539"/>
      <c r="I47" s="539"/>
      <c r="J47" s="539"/>
      <c r="K47" s="540"/>
    </row>
    <row r="48" spans="1:11" ht="26.25" customHeight="1" x14ac:dyDescent="0.2">
      <c r="A48" s="134" t="s">
        <v>497</v>
      </c>
      <c r="B48" s="311" t="s">
        <v>484</v>
      </c>
      <c r="C48" s="9"/>
      <c r="D48" s="9"/>
      <c r="E48" s="9"/>
      <c r="F48" s="9"/>
      <c r="G48" s="9"/>
      <c r="H48" s="9"/>
      <c r="I48" s="83"/>
      <c r="J48" s="84"/>
      <c r="K48" s="17">
        <f>SUM(C48:J48)</f>
        <v>0</v>
      </c>
    </row>
    <row r="49" spans="1:11" x14ac:dyDescent="0.2">
      <c r="A49" s="134" t="s">
        <v>498</v>
      </c>
      <c r="B49" s="311" t="s">
        <v>485</v>
      </c>
      <c r="C49" s="9"/>
      <c r="D49" s="9"/>
      <c r="E49" s="9"/>
      <c r="F49" s="9"/>
      <c r="G49" s="9"/>
      <c r="H49" s="9"/>
      <c r="I49" s="83"/>
      <c r="J49" s="84"/>
      <c r="K49" s="17">
        <f t="shared" ref="K49:K58" si="6">SUM(C49:J49)</f>
        <v>0</v>
      </c>
    </row>
    <row r="50" spans="1:11" x14ac:dyDescent="0.2">
      <c r="A50" s="134" t="s">
        <v>499</v>
      </c>
      <c r="B50" s="311" t="s">
        <v>486</v>
      </c>
      <c r="C50" s="9"/>
      <c r="D50" s="9"/>
      <c r="E50" s="9"/>
      <c r="F50" s="9"/>
      <c r="G50" s="9"/>
      <c r="H50" s="9"/>
      <c r="I50" s="83"/>
      <c r="J50" s="84"/>
      <c r="K50" s="17">
        <f t="shared" si="6"/>
        <v>0</v>
      </c>
    </row>
    <row r="51" spans="1:11" x14ac:dyDescent="0.2">
      <c r="A51" s="134" t="s">
        <v>500</v>
      </c>
      <c r="B51" s="311" t="s">
        <v>487</v>
      </c>
      <c r="C51" s="9"/>
      <c r="D51" s="9"/>
      <c r="E51" s="9"/>
      <c r="F51" s="9"/>
      <c r="G51" s="9"/>
      <c r="H51" s="9"/>
      <c r="I51" s="83"/>
      <c r="J51" s="84"/>
      <c r="K51" s="17">
        <f t="shared" si="6"/>
        <v>0</v>
      </c>
    </row>
    <row r="52" spans="1:11" x14ac:dyDescent="0.2">
      <c r="A52" s="134" t="s">
        <v>501</v>
      </c>
      <c r="B52" s="311" t="s">
        <v>488</v>
      </c>
      <c r="C52" s="9"/>
      <c r="D52" s="9"/>
      <c r="E52" s="9"/>
      <c r="F52" s="9"/>
      <c r="G52" s="9"/>
      <c r="H52" s="9"/>
      <c r="I52" s="83"/>
      <c r="J52" s="84"/>
      <c r="K52" s="17">
        <f t="shared" si="6"/>
        <v>0</v>
      </c>
    </row>
    <row r="53" spans="1:11" x14ac:dyDescent="0.2">
      <c r="A53" s="134" t="s">
        <v>502</v>
      </c>
      <c r="B53" s="311" t="s">
        <v>489</v>
      </c>
      <c r="C53" s="9"/>
      <c r="D53" s="9"/>
      <c r="E53" s="9"/>
      <c r="F53" s="9"/>
      <c r="G53" s="9"/>
      <c r="H53" s="9"/>
      <c r="I53" s="83"/>
      <c r="J53" s="84"/>
      <c r="K53" s="17">
        <f t="shared" si="6"/>
        <v>0</v>
      </c>
    </row>
    <row r="54" spans="1:11" x14ac:dyDescent="0.2">
      <c r="A54" s="134" t="s">
        <v>496</v>
      </c>
      <c r="B54" s="311" t="s">
        <v>490</v>
      </c>
      <c r="C54" s="9">
        <v>1</v>
      </c>
      <c r="D54" s="9">
        <v>0</v>
      </c>
      <c r="E54" s="9"/>
      <c r="F54" s="9"/>
      <c r="G54" s="9">
        <v>8</v>
      </c>
      <c r="H54" s="9">
        <v>0</v>
      </c>
      <c r="I54" s="83">
        <v>6</v>
      </c>
      <c r="J54" s="84">
        <v>4</v>
      </c>
      <c r="K54" s="17">
        <f t="shared" si="6"/>
        <v>19</v>
      </c>
    </row>
    <row r="55" spans="1:11" x14ac:dyDescent="0.2">
      <c r="A55" s="134" t="s">
        <v>503</v>
      </c>
      <c r="B55" s="311" t="s">
        <v>491</v>
      </c>
      <c r="C55" s="9">
        <v>15</v>
      </c>
      <c r="D55" s="9">
        <v>0</v>
      </c>
      <c r="E55" s="9"/>
      <c r="F55" s="9"/>
      <c r="G55" s="9">
        <v>11</v>
      </c>
      <c r="H55" s="9">
        <v>0</v>
      </c>
      <c r="I55" s="83">
        <v>7</v>
      </c>
      <c r="J55" s="84">
        <v>0</v>
      </c>
      <c r="K55" s="17">
        <f t="shared" si="6"/>
        <v>33</v>
      </c>
    </row>
    <row r="56" spans="1:11" x14ac:dyDescent="0.2">
      <c r="A56" s="134" t="s">
        <v>504</v>
      </c>
      <c r="B56" s="311" t="s">
        <v>492</v>
      </c>
      <c r="C56" s="9"/>
      <c r="D56" s="9"/>
      <c r="E56" s="9"/>
      <c r="F56" s="9"/>
      <c r="G56" s="9"/>
      <c r="H56" s="9"/>
      <c r="I56" s="83"/>
      <c r="J56" s="84"/>
      <c r="K56" s="17">
        <f t="shared" si="6"/>
        <v>0</v>
      </c>
    </row>
    <row r="57" spans="1:11" x14ac:dyDescent="0.2">
      <c r="A57" s="134" t="s">
        <v>505</v>
      </c>
      <c r="B57" s="311" t="s">
        <v>493</v>
      </c>
      <c r="C57" s="21"/>
      <c r="D57" s="21"/>
      <c r="E57" s="21"/>
      <c r="F57" s="21"/>
      <c r="G57" s="21"/>
      <c r="H57" s="21"/>
      <c r="I57" s="85"/>
      <c r="J57" s="86"/>
      <c r="K57" s="22">
        <f t="shared" si="6"/>
        <v>0</v>
      </c>
    </row>
    <row r="58" spans="1:11" x14ac:dyDescent="0.2">
      <c r="A58" s="134" t="s">
        <v>495</v>
      </c>
      <c r="B58" s="311" t="s">
        <v>494</v>
      </c>
      <c r="C58" s="21"/>
      <c r="D58" s="21"/>
      <c r="E58" s="21"/>
      <c r="F58" s="21"/>
      <c r="G58" s="21"/>
      <c r="H58" s="21"/>
      <c r="I58" s="85"/>
      <c r="J58" s="86"/>
      <c r="K58" s="22">
        <f t="shared" si="6"/>
        <v>0</v>
      </c>
    </row>
    <row r="59" spans="1:11" x14ac:dyDescent="0.2">
      <c r="A59" s="315" t="s">
        <v>94</v>
      </c>
      <c r="B59" s="316" t="s">
        <v>95</v>
      </c>
      <c r="C59" s="12">
        <f>SUM(C48:C58)</f>
        <v>16</v>
      </c>
      <c r="D59" s="12">
        <f t="shared" ref="D59:J59" si="7">SUM(D48:D58)</f>
        <v>0</v>
      </c>
      <c r="E59" s="12">
        <f t="shared" si="7"/>
        <v>0</v>
      </c>
      <c r="F59" s="12">
        <f t="shared" si="7"/>
        <v>0</v>
      </c>
      <c r="G59" s="12">
        <f t="shared" si="7"/>
        <v>19</v>
      </c>
      <c r="H59" s="12">
        <f t="shared" si="7"/>
        <v>0</v>
      </c>
      <c r="I59" s="12">
        <f t="shared" si="7"/>
        <v>13</v>
      </c>
      <c r="J59" s="12">
        <f t="shared" si="7"/>
        <v>4</v>
      </c>
      <c r="K59" s="130">
        <f>SUM(K48:K58)</f>
        <v>52</v>
      </c>
    </row>
    <row r="60" spans="1:11" x14ac:dyDescent="0.2">
      <c r="A60" s="136" t="s">
        <v>595</v>
      </c>
      <c r="B60" s="314"/>
      <c r="C60" s="541"/>
      <c r="D60" s="542"/>
      <c r="E60" s="542"/>
      <c r="F60" s="542"/>
      <c r="G60" s="542"/>
      <c r="H60" s="542"/>
      <c r="I60" s="542"/>
      <c r="J60" s="542"/>
      <c r="K60" s="543"/>
    </row>
    <row r="61" spans="1:11" x14ac:dyDescent="0.2">
      <c r="A61" s="309" t="s">
        <v>483</v>
      </c>
      <c r="B61" s="310" t="s">
        <v>482</v>
      </c>
      <c r="C61" s="538"/>
      <c r="D61" s="539"/>
      <c r="E61" s="539"/>
      <c r="F61" s="539"/>
      <c r="G61" s="539"/>
      <c r="H61" s="539"/>
      <c r="I61" s="539"/>
      <c r="J61" s="539"/>
      <c r="K61" s="540"/>
    </row>
    <row r="62" spans="1:11" x14ac:dyDescent="0.2">
      <c r="A62" s="134" t="s">
        <v>497</v>
      </c>
      <c r="B62" s="311" t="s">
        <v>484</v>
      </c>
      <c r="C62" s="9"/>
      <c r="D62" s="9"/>
      <c r="E62" s="9"/>
      <c r="F62" s="9"/>
      <c r="G62" s="9"/>
      <c r="H62" s="9"/>
      <c r="I62" s="83"/>
      <c r="J62" s="84"/>
      <c r="K62" s="17">
        <f>SUM(C62:J62)</f>
        <v>0</v>
      </c>
    </row>
    <row r="63" spans="1:11" x14ac:dyDescent="0.2">
      <c r="A63" s="134" t="s">
        <v>498</v>
      </c>
      <c r="B63" s="311" t="s">
        <v>485</v>
      </c>
      <c r="C63" s="9"/>
      <c r="D63" s="9"/>
      <c r="E63" s="9"/>
      <c r="F63" s="9"/>
      <c r="G63" s="9"/>
      <c r="H63" s="9"/>
      <c r="I63" s="83"/>
      <c r="J63" s="84"/>
      <c r="K63" s="17">
        <f t="shared" ref="K63:K72" si="8">SUM(C63:J63)</f>
        <v>0</v>
      </c>
    </row>
    <row r="64" spans="1:11" x14ac:dyDescent="0.2">
      <c r="A64" s="134" t="s">
        <v>499</v>
      </c>
      <c r="B64" s="311" t="s">
        <v>486</v>
      </c>
      <c r="C64" s="9"/>
      <c r="D64" s="9"/>
      <c r="E64" s="9"/>
      <c r="F64" s="9"/>
      <c r="G64" s="9"/>
      <c r="H64" s="9"/>
      <c r="I64" s="83"/>
      <c r="J64" s="84"/>
      <c r="K64" s="17">
        <f t="shared" si="8"/>
        <v>0</v>
      </c>
    </row>
    <row r="65" spans="1:11" x14ac:dyDescent="0.2">
      <c r="A65" s="134" t="s">
        <v>500</v>
      </c>
      <c r="B65" s="311" t="s">
        <v>487</v>
      </c>
      <c r="C65" s="9"/>
      <c r="D65" s="9"/>
      <c r="E65" s="9"/>
      <c r="F65" s="9"/>
      <c r="G65" s="9"/>
      <c r="H65" s="9"/>
      <c r="I65" s="83"/>
      <c r="J65" s="84"/>
      <c r="K65" s="17">
        <f t="shared" si="8"/>
        <v>0</v>
      </c>
    </row>
    <row r="66" spans="1:11" x14ac:dyDescent="0.2">
      <c r="A66" s="134" t="s">
        <v>501</v>
      </c>
      <c r="B66" s="311" t="s">
        <v>488</v>
      </c>
      <c r="C66" s="9"/>
      <c r="D66" s="9"/>
      <c r="E66" s="9"/>
      <c r="F66" s="9"/>
      <c r="G66" s="9"/>
      <c r="H66" s="9"/>
      <c r="I66" s="83"/>
      <c r="J66" s="84"/>
      <c r="K66" s="17">
        <f t="shared" si="8"/>
        <v>0</v>
      </c>
    </row>
    <row r="67" spans="1:11" x14ac:dyDescent="0.2">
      <c r="A67" s="134" t="s">
        <v>502</v>
      </c>
      <c r="B67" s="311" t="s">
        <v>489</v>
      </c>
      <c r="C67" s="9"/>
      <c r="D67" s="9"/>
      <c r="E67" s="9"/>
      <c r="F67" s="9"/>
      <c r="G67" s="9"/>
      <c r="H67" s="9"/>
      <c r="I67" s="83"/>
      <c r="J67" s="84"/>
      <c r="K67" s="17">
        <f t="shared" si="8"/>
        <v>0</v>
      </c>
    </row>
    <row r="68" spans="1:11" x14ac:dyDescent="0.2">
      <c r="A68" s="134" t="s">
        <v>496</v>
      </c>
      <c r="B68" s="311" t="s">
        <v>490</v>
      </c>
      <c r="C68" s="9"/>
      <c r="D68" s="9"/>
      <c r="E68" s="9"/>
      <c r="F68" s="9"/>
      <c r="G68" s="9"/>
      <c r="H68" s="9"/>
      <c r="I68" s="83"/>
      <c r="J68" s="84"/>
      <c r="K68" s="17">
        <f t="shared" si="8"/>
        <v>0</v>
      </c>
    </row>
    <row r="69" spans="1:11" x14ac:dyDescent="0.2">
      <c r="A69" s="134" t="s">
        <v>503</v>
      </c>
      <c r="B69" s="311" t="s">
        <v>491</v>
      </c>
      <c r="C69" s="9"/>
      <c r="D69" s="9"/>
      <c r="E69" s="9"/>
      <c r="F69" s="9"/>
      <c r="G69" s="9"/>
      <c r="H69" s="9"/>
      <c r="I69" s="83">
        <v>14</v>
      </c>
      <c r="J69" s="84">
        <v>2</v>
      </c>
      <c r="K69" s="17">
        <f t="shared" si="8"/>
        <v>16</v>
      </c>
    </row>
    <row r="70" spans="1:11" x14ac:dyDescent="0.2">
      <c r="A70" s="134" t="s">
        <v>504</v>
      </c>
      <c r="B70" s="311" t="s">
        <v>492</v>
      </c>
      <c r="C70" s="9"/>
      <c r="D70" s="9"/>
      <c r="E70" s="9"/>
      <c r="F70" s="9"/>
      <c r="G70" s="9"/>
      <c r="H70" s="9"/>
      <c r="I70" s="83"/>
      <c r="J70" s="84"/>
      <c r="K70" s="17">
        <f t="shared" si="8"/>
        <v>0</v>
      </c>
    </row>
    <row r="71" spans="1:11" x14ac:dyDescent="0.2">
      <c r="A71" s="134" t="s">
        <v>505</v>
      </c>
      <c r="B71" s="311" t="s">
        <v>493</v>
      </c>
      <c r="C71" s="21"/>
      <c r="D71" s="21"/>
      <c r="E71" s="21"/>
      <c r="F71" s="21"/>
      <c r="G71" s="21"/>
      <c r="H71" s="21"/>
      <c r="I71" s="85"/>
      <c r="J71" s="86"/>
      <c r="K71" s="22">
        <f t="shared" si="8"/>
        <v>0</v>
      </c>
    </row>
    <row r="72" spans="1:11" x14ac:dyDescent="0.2">
      <c r="A72" s="134" t="s">
        <v>495</v>
      </c>
      <c r="B72" s="311" t="s">
        <v>494</v>
      </c>
      <c r="C72" s="21"/>
      <c r="D72" s="21"/>
      <c r="E72" s="21"/>
      <c r="F72" s="21"/>
      <c r="G72" s="21"/>
      <c r="H72" s="21"/>
      <c r="I72" s="85"/>
      <c r="J72" s="86"/>
      <c r="K72" s="22">
        <f t="shared" si="8"/>
        <v>0</v>
      </c>
    </row>
    <row r="73" spans="1:11" x14ac:dyDescent="0.2">
      <c r="A73" s="315" t="s">
        <v>94</v>
      </c>
      <c r="B73" s="316" t="s">
        <v>95</v>
      </c>
      <c r="C73" s="12">
        <f>SUM(C62:C72)</f>
        <v>0</v>
      </c>
      <c r="D73" s="12">
        <f t="shared" ref="D73:J73" si="9">SUM(D62:D72)</f>
        <v>0</v>
      </c>
      <c r="E73" s="12">
        <f t="shared" si="9"/>
        <v>0</v>
      </c>
      <c r="F73" s="12">
        <f t="shared" si="9"/>
        <v>0</v>
      </c>
      <c r="G73" s="12">
        <f t="shared" si="9"/>
        <v>0</v>
      </c>
      <c r="H73" s="12">
        <f t="shared" si="9"/>
        <v>0</v>
      </c>
      <c r="I73" s="12">
        <f t="shared" si="9"/>
        <v>14</v>
      </c>
      <c r="J73" s="12">
        <f t="shared" si="9"/>
        <v>2</v>
      </c>
      <c r="K73" s="130">
        <f>SUM(K62:K72)</f>
        <v>16</v>
      </c>
    </row>
    <row r="74" spans="1:11" x14ac:dyDescent="0.2">
      <c r="A74" s="136" t="s">
        <v>9</v>
      </c>
      <c r="B74" s="314"/>
      <c r="C74" s="541"/>
      <c r="D74" s="542"/>
      <c r="E74" s="542"/>
      <c r="F74" s="542"/>
      <c r="G74" s="542"/>
      <c r="H74" s="542"/>
      <c r="I74" s="542"/>
      <c r="J74" s="542"/>
      <c r="K74" s="543"/>
    </row>
    <row r="75" spans="1:11" x14ac:dyDescent="0.2">
      <c r="A75" s="309" t="s">
        <v>483</v>
      </c>
      <c r="B75" s="310" t="s">
        <v>482</v>
      </c>
      <c r="C75" s="538"/>
      <c r="D75" s="539"/>
      <c r="E75" s="539"/>
      <c r="F75" s="539"/>
      <c r="G75" s="539"/>
      <c r="H75" s="539"/>
      <c r="I75" s="539"/>
      <c r="J75" s="539"/>
      <c r="K75" s="540"/>
    </row>
    <row r="76" spans="1:11" x14ac:dyDescent="0.2">
      <c r="A76" s="134" t="s">
        <v>497</v>
      </c>
      <c r="B76" s="311" t="s">
        <v>484</v>
      </c>
      <c r="C76" s="116">
        <f t="shared" ref="C76:J80" si="10">SUM(C6,C20,C34,C48,C62)</f>
        <v>0</v>
      </c>
      <c r="D76" s="116">
        <f t="shared" si="10"/>
        <v>0</v>
      </c>
      <c r="E76" s="116">
        <f t="shared" si="10"/>
        <v>0</v>
      </c>
      <c r="F76" s="116">
        <f t="shared" si="10"/>
        <v>0</v>
      </c>
      <c r="G76" s="116">
        <f t="shared" si="10"/>
        <v>0</v>
      </c>
      <c r="H76" s="116">
        <f t="shared" si="10"/>
        <v>0</v>
      </c>
      <c r="I76" s="116">
        <f t="shared" si="10"/>
        <v>0</v>
      </c>
      <c r="J76" s="116">
        <f t="shared" si="10"/>
        <v>0</v>
      </c>
      <c r="K76" s="115">
        <f>SUM(C76:J76)</f>
        <v>0</v>
      </c>
    </row>
    <row r="77" spans="1:11" x14ac:dyDescent="0.2">
      <c r="A77" s="134" t="s">
        <v>498</v>
      </c>
      <c r="B77" s="311" t="s">
        <v>485</v>
      </c>
      <c r="C77" s="116">
        <f t="shared" si="10"/>
        <v>0</v>
      </c>
      <c r="D77" s="116">
        <f t="shared" si="10"/>
        <v>0</v>
      </c>
      <c r="E77" s="116">
        <f t="shared" si="10"/>
        <v>0</v>
      </c>
      <c r="F77" s="116">
        <f t="shared" si="10"/>
        <v>0</v>
      </c>
      <c r="G77" s="116">
        <f t="shared" si="10"/>
        <v>0</v>
      </c>
      <c r="H77" s="116">
        <f t="shared" si="10"/>
        <v>0</v>
      </c>
      <c r="I77" s="116">
        <f t="shared" si="10"/>
        <v>0</v>
      </c>
      <c r="J77" s="116">
        <f t="shared" si="10"/>
        <v>0</v>
      </c>
      <c r="K77" s="115">
        <f t="shared" ref="K77:K84" si="11">SUM(C77:J77)</f>
        <v>0</v>
      </c>
    </row>
    <row r="78" spans="1:11" x14ac:dyDescent="0.2">
      <c r="A78" s="134" t="s">
        <v>499</v>
      </c>
      <c r="B78" s="311" t="s">
        <v>486</v>
      </c>
      <c r="C78" s="116">
        <f t="shared" si="10"/>
        <v>0</v>
      </c>
      <c r="D78" s="116">
        <f t="shared" si="10"/>
        <v>0</v>
      </c>
      <c r="E78" s="116">
        <f t="shared" si="10"/>
        <v>0</v>
      </c>
      <c r="F78" s="116">
        <f t="shared" si="10"/>
        <v>0</v>
      </c>
      <c r="G78" s="116">
        <f t="shared" si="10"/>
        <v>0</v>
      </c>
      <c r="H78" s="116">
        <f t="shared" si="10"/>
        <v>0</v>
      </c>
      <c r="I78" s="116">
        <f t="shared" si="10"/>
        <v>2</v>
      </c>
      <c r="J78" s="116">
        <f t="shared" si="10"/>
        <v>1</v>
      </c>
      <c r="K78" s="115">
        <f t="shared" si="11"/>
        <v>3</v>
      </c>
    </row>
    <row r="79" spans="1:11" x14ac:dyDescent="0.2">
      <c r="A79" s="134" t="s">
        <v>500</v>
      </c>
      <c r="B79" s="311" t="s">
        <v>487</v>
      </c>
      <c r="C79" s="116">
        <f t="shared" si="10"/>
        <v>0</v>
      </c>
      <c r="D79" s="116">
        <f t="shared" si="10"/>
        <v>0</v>
      </c>
      <c r="E79" s="116">
        <f t="shared" si="10"/>
        <v>0</v>
      </c>
      <c r="F79" s="116">
        <f t="shared" si="10"/>
        <v>0</v>
      </c>
      <c r="G79" s="116">
        <f t="shared" si="10"/>
        <v>9</v>
      </c>
      <c r="H79" s="116">
        <f t="shared" si="10"/>
        <v>0</v>
      </c>
      <c r="I79" s="116">
        <f t="shared" si="10"/>
        <v>0</v>
      </c>
      <c r="J79" s="116">
        <f t="shared" si="10"/>
        <v>0</v>
      </c>
      <c r="K79" s="115">
        <f t="shared" si="11"/>
        <v>9</v>
      </c>
    </row>
    <row r="80" spans="1:11" x14ac:dyDescent="0.2">
      <c r="A80" s="134" t="s">
        <v>501</v>
      </c>
      <c r="B80" s="311" t="s">
        <v>488</v>
      </c>
      <c r="C80" s="116">
        <f t="shared" si="10"/>
        <v>0</v>
      </c>
      <c r="D80" s="116">
        <f t="shared" si="10"/>
        <v>0</v>
      </c>
      <c r="E80" s="116">
        <f t="shared" si="10"/>
        <v>0</v>
      </c>
      <c r="F80" s="116">
        <f t="shared" si="10"/>
        <v>0</v>
      </c>
      <c r="G80" s="116">
        <f t="shared" si="10"/>
        <v>14</v>
      </c>
      <c r="H80" s="116">
        <f t="shared" si="10"/>
        <v>0</v>
      </c>
      <c r="I80" s="116">
        <f t="shared" si="10"/>
        <v>42</v>
      </c>
      <c r="J80" s="116">
        <f t="shared" si="10"/>
        <v>27</v>
      </c>
      <c r="K80" s="115">
        <f t="shared" si="11"/>
        <v>83</v>
      </c>
    </row>
    <row r="81" spans="1:11" x14ac:dyDescent="0.2">
      <c r="A81" s="134" t="s">
        <v>502</v>
      </c>
      <c r="B81" s="311" t="s">
        <v>489</v>
      </c>
      <c r="C81" s="116">
        <f t="shared" ref="C81:J82" si="12">SUM(C11,C25,C39,C53,C67,)</f>
        <v>0</v>
      </c>
      <c r="D81" s="116">
        <f t="shared" si="12"/>
        <v>0</v>
      </c>
      <c r="E81" s="116">
        <f t="shared" si="12"/>
        <v>0</v>
      </c>
      <c r="F81" s="116">
        <f t="shared" si="12"/>
        <v>0</v>
      </c>
      <c r="G81" s="116">
        <f t="shared" si="12"/>
        <v>0</v>
      </c>
      <c r="H81" s="116">
        <f t="shared" si="12"/>
        <v>0</v>
      </c>
      <c r="I81" s="116">
        <f t="shared" si="12"/>
        <v>0</v>
      </c>
      <c r="J81" s="116">
        <f t="shared" si="12"/>
        <v>0</v>
      </c>
      <c r="K81" s="115">
        <f t="shared" si="11"/>
        <v>0</v>
      </c>
    </row>
    <row r="82" spans="1:11" x14ac:dyDescent="0.2">
      <c r="A82" s="134" t="s">
        <v>496</v>
      </c>
      <c r="B82" s="311" t="s">
        <v>490</v>
      </c>
      <c r="C82" s="116">
        <f t="shared" si="12"/>
        <v>1</v>
      </c>
      <c r="D82" s="116">
        <f t="shared" si="12"/>
        <v>0</v>
      </c>
      <c r="E82" s="116">
        <f t="shared" si="12"/>
        <v>0</v>
      </c>
      <c r="F82" s="116">
        <f t="shared" si="12"/>
        <v>0</v>
      </c>
      <c r="G82" s="116">
        <f t="shared" si="12"/>
        <v>8</v>
      </c>
      <c r="H82" s="116">
        <f t="shared" si="12"/>
        <v>0</v>
      </c>
      <c r="I82" s="116">
        <f t="shared" si="12"/>
        <v>6</v>
      </c>
      <c r="J82" s="116">
        <f t="shared" si="12"/>
        <v>4</v>
      </c>
      <c r="K82" s="115">
        <f t="shared" si="11"/>
        <v>19</v>
      </c>
    </row>
    <row r="83" spans="1:11" x14ac:dyDescent="0.2">
      <c r="A83" s="134" t="s">
        <v>503</v>
      </c>
      <c r="B83" s="311" t="s">
        <v>491</v>
      </c>
      <c r="C83" s="116">
        <f t="shared" ref="C83:J84" si="13">SUM(C13,C27,C41,C55,C69)</f>
        <v>15</v>
      </c>
      <c r="D83" s="116">
        <f t="shared" si="13"/>
        <v>0</v>
      </c>
      <c r="E83" s="116">
        <f t="shared" si="13"/>
        <v>0</v>
      </c>
      <c r="F83" s="116">
        <f t="shared" si="13"/>
        <v>0</v>
      </c>
      <c r="G83" s="116">
        <f t="shared" si="13"/>
        <v>15</v>
      </c>
      <c r="H83" s="116">
        <f t="shared" si="13"/>
        <v>0</v>
      </c>
      <c r="I83" s="116">
        <f t="shared" si="13"/>
        <v>26</v>
      </c>
      <c r="J83" s="116">
        <f t="shared" si="13"/>
        <v>8</v>
      </c>
      <c r="K83" s="115">
        <f t="shared" si="11"/>
        <v>64</v>
      </c>
    </row>
    <row r="84" spans="1:11" x14ac:dyDescent="0.2">
      <c r="A84" s="134" t="s">
        <v>504</v>
      </c>
      <c r="B84" s="311" t="s">
        <v>492</v>
      </c>
      <c r="C84" s="116">
        <f t="shared" si="13"/>
        <v>0</v>
      </c>
      <c r="D84" s="116">
        <f t="shared" si="13"/>
        <v>0</v>
      </c>
      <c r="E84" s="116">
        <f t="shared" si="13"/>
        <v>0</v>
      </c>
      <c r="F84" s="116">
        <f t="shared" si="13"/>
        <v>0</v>
      </c>
      <c r="G84" s="116">
        <f t="shared" si="13"/>
        <v>0</v>
      </c>
      <c r="H84" s="116">
        <f t="shared" si="13"/>
        <v>0</v>
      </c>
      <c r="I84" s="116">
        <f t="shared" si="13"/>
        <v>0</v>
      </c>
      <c r="J84" s="116">
        <f t="shared" si="13"/>
        <v>0</v>
      </c>
      <c r="K84" s="115">
        <f t="shared" si="11"/>
        <v>0</v>
      </c>
    </row>
    <row r="85" spans="1:11" x14ac:dyDescent="0.2">
      <c r="A85" s="134" t="s">
        <v>505</v>
      </c>
      <c r="B85" s="311" t="s">
        <v>493</v>
      </c>
      <c r="C85" s="116">
        <f t="shared" ref="C85:J85" si="14">SUM(C15,C29)</f>
        <v>0</v>
      </c>
      <c r="D85" s="116">
        <f t="shared" si="14"/>
        <v>0</v>
      </c>
      <c r="E85" s="116">
        <f t="shared" si="14"/>
        <v>0</v>
      </c>
      <c r="F85" s="116">
        <f t="shared" si="14"/>
        <v>0</v>
      </c>
      <c r="G85" s="116">
        <f t="shared" si="14"/>
        <v>0</v>
      </c>
      <c r="H85" s="116">
        <f t="shared" si="14"/>
        <v>0</v>
      </c>
      <c r="I85" s="116">
        <f t="shared" si="14"/>
        <v>0</v>
      </c>
      <c r="J85" s="116">
        <f t="shared" si="14"/>
        <v>0</v>
      </c>
      <c r="K85" s="115">
        <f t="shared" ref="K85:K86" si="15">SUM(C85:J85)</f>
        <v>0</v>
      </c>
    </row>
    <row r="86" spans="1:11" ht="13.5" thickBot="1" x14ac:dyDescent="0.25">
      <c r="A86" s="134" t="s">
        <v>495</v>
      </c>
      <c r="B86" s="311" t="s">
        <v>494</v>
      </c>
      <c r="C86" s="295">
        <f t="shared" ref="C86:J87" si="16">SUM(C16,C30,C44,C58,C72)</f>
        <v>0</v>
      </c>
      <c r="D86" s="295">
        <f t="shared" si="16"/>
        <v>0</v>
      </c>
      <c r="E86" s="295">
        <f t="shared" si="16"/>
        <v>0</v>
      </c>
      <c r="F86" s="295">
        <f t="shared" si="16"/>
        <v>0</v>
      </c>
      <c r="G86" s="295">
        <f t="shared" si="16"/>
        <v>0</v>
      </c>
      <c r="H86" s="295">
        <f t="shared" si="16"/>
        <v>0</v>
      </c>
      <c r="I86" s="295">
        <f t="shared" si="16"/>
        <v>0</v>
      </c>
      <c r="J86" s="295">
        <f t="shared" si="16"/>
        <v>0</v>
      </c>
      <c r="K86" s="237">
        <f t="shared" si="15"/>
        <v>0</v>
      </c>
    </row>
    <row r="87" spans="1:11" ht="13.5" thickBot="1" x14ac:dyDescent="0.25">
      <c r="A87" s="71" t="s">
        <v>96</v>
      </c>
      <c r="B87" s="126" t="s">
        <v>95</v>
      </c>
      <c r="C87" s="72">
        <f>SUM(C17,C31,C45,C59,C73)</f>
        <v>16</v>
      </c>
      <c r="D87" s="72">
        <f t="shared" si="16"/>
        <v>0</v>
      </c>
      <c r="E87" s="72">
        <f t="shared" si="16"/>
        <v>0</v>
      </c>
      <c r="F87" s="72">
        <f t="shared" si="16"/>
        <v>0</v>
      </c>
      <c r="G87" s="72">
        <f t="shared" si="16"/>
        <v>46</v>
      </c>
      <c r="H87" s="72">
        <f t="shared" si="16"/>
        <v>0</v>
      </c>
      <c r="I87" s="72">
        <f t="shared" si="16"/>
        <v>76</v>
      </c>
      <c r="J87" s="72">
        <f t="shared" si="16"/>
        <v>40</v>
      </c>
      <c r="K87" s="73">
        <f>SUM(K76:K86)</f>
        <v>178</v>
      </c>
    </row>
    <row r="89" spans="1:11" x14ac:dyDescent="0.2">
      <c r="A89" s="544" t="s">
        <v>139</v>
      </c>
      <c r="B89" s="544"/>
      <c r="C89" s="544"/>
      <c r="D89" s="544"/>
      <c r="E89" s="544"/>
      <c r="F89" s="544"/>
      <c r="G89" s="544"/>
      <c r="H89" s="544"/>
      <c r="I89" s="544"/>
      <c r="J89" s="544"/>
      <c r="K89" s="544"/>
    </row>
    <row r="90" spans="1:11" ht="12.75" customHeight="1" x14ac:dyDescent="0.2">
      <c r="A90" s="553" t="s">
        <v>121</v>
      </c>
      <c r="B90" s="553"/>
      <c r="C90" s="553"/>
      <c r="D90" s="553"/>
      <c r="E90" s="553"/>
      <c r="F90" s="553"/>
      <c r="G90" s="553"/>
      <c r="H90" s="553"/>
      <c r="I90" s="553"/>
      <c r="J90" s="553"/>
      <c r="K90" s="553"/>
    </row>
    <row r="91" spans="1:11" x14ac:dyDescent="0.2">
      <c r="A91" s="2" t="s">
        <v>5</v>
      </c>
    </row>
    <row r="92" spans="1:11" x14ac:dyDescent="0.2">
      <c r="A92" s="4" t="s">
        <v>6</v>
      </c>
    </row>
  </sheetData>
  <mergeCells count="19">
    <mergeCell ref="C33:K33"/>
    <mergeCell ref="C46:K46"/>
    <mergeCell ref="C47:K47"/>
    <mergeCell ref="C4:K4"/>
    <mergeCell ref="C5:K5"/>
    <mergeCell ref="C18:K18"/>
    <mergeCell ref="C19:K19"/>
    <mergeCell ref="C32:K32"/>
    <mergeCell ref="A1:K1"/>
    <mergeCell ref="C2:D2"/>
    <mergeCell ref="E2:F2"/>
    <mergeCell ref="G2:H2"/>
    <mergeCell ref="I2:J2"/>
    <mergeCell ref="A90:K90"/>
    <mergeCell ref="C60:K60"/>
    <mergeCell ref="C61:K61"/>
    <mergeCell ref="C74:K74"/>
    <mergeCell ref="C75:K75"/>
    <mergeCell ref="A89:K89"/>
  </mergeCell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28</vt:i4>
      </vt:variant>
    </vt:vector>
  </HeadingPairs>
  <TitlesOfParts>
    <vt:vector size="28" baseType="lpstr">
      <vt:lpstr>2.1</vt:lpstr>
      <vt:lpstr>2.2</vt:lpstr>
      <vt:lpstr>2.3</vt:lpstr>
      <vt:lpstr>2.4</vt:lpstr>
      <vt:lpstr>2.5</vt:lpstr>
      <vt:lpstr>2.6</vt:lpstr>
      <vt:lpstr>2.7</vt:lpstr>
      <vt:lpstr>3.1</vt:lpstr>
      <vt:lpstr>3.2</vt:lpstr>
      <vt:lpstr>3.3</vt:lpstr>
      <vt:lpstr>3.4</vt:lpstr>
      <vt:lpstr>4.1</vt:lpstr>
      <vt:lpstr>5.1</vt:lpstr>
      <vt:lpstr>6.1</vt:lpstr>
      <vt:lpstr>6.2</vt:lpstr>
      <vt:lpstr>6.3</vt:lpstr>
      <vt:lpstr>6.4</vt:lpstr>
      <vt:lpstr>6.5</vt:lpstr>
      <vt:lpstr>6.6</vt:lpstr>
      <vt:lpstr>7.1</vt:lpstr>
      <vt:lpstr>7.2</vt:lpstr>
      <vt:lpstr>7.3</vt:lpstr>
      <vt:lpstr>8.1 </vt:lpstr>
      <vt:lpstr>8.2 </vt:lpstr>
      <vt:lpstr>8.3 </vt:lpstr>
      <vt:lpstr>8.4</vt:lpstr>
      <vt:lpstr>12.1</vt:lpstr>
      <vt:lpstr>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2022-05-09T07:56:41Z</dcterms:modified>
</cp:coreProperties>
</file>